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Print_Area" localSheetId="0">'1'!$A$1:$G$173</definedName>
    <definedName name="_xlnm.Print_Area" localSheetId="1">'2'!$A$1:$L$470</definedName>
    <definedName name="_xlnm.Print_Area" localSheetId="3">'4'!$A$1:$M$74</definedName>
    <definedName name="_xlnm.Print_Area" localSheetId="4">'5'!$A$1:$M$32</definedName>
    <definedName name="_xlnm.Print_Area" localSheetId="5">'6'!$A$1:$K$14</definedName>
    <definedName name="_xlnm.Print_Titles" localSheetId="0">'1'!$4:$5</definedName>
    <definedName name="_xlnm.Print_Titles" localSheetId="12">'13'!$3:$5</definedName>
    <definedName name="_xlnm.Print_Titles" localSheetId="1">'2'!$4:$6</definedName>
  </definedNames>
  <calcPr fullCalcOnLoad="1"/>
</workbook>
</file>

<file path=xl/sharedStrings.xml><?xml version="1.0" encoding="utf-8"?>
<sst xmlns="http://schemas.openxmlformats.org/spreadsheetml/2006/main" count="1286" uniqueCount="427">
  <si>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</si>
  <si>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</si>
  <si>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</si>
  <si>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</si>
  <si>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</si>
  <si>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</si>
  <si>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</si>
  <si>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</si>
  <si>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</si>
  <si>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</si>
  <si>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</si>
  <si>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</si>
  <si>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</si>
  <si>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</si>
  <si>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</si>
  <si>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</si>
  <si>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</si>
  <si>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</si>
  <si>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</si>
  <si>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</si>
  <si>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</si>
  <si>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</si>
  <si>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</si>
  <si>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</si>
  <si>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</si>
  <si>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</si>
  <si>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</si>
  <si>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</si>
  <si>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</si>
  <si>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</si>
  <si>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</si>
  <si>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</si>
  <si>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</si>
  <si>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</si>
  <si>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</si>
  <si>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</si>
  <si>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</si>
  <si>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</si>
  <si>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</si>
  <si>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</si>
  <si>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</si>
  <si>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</si>
  <si>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</si>
  <si>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</si>
  <si>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</si>
  <si>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</si>
  <si>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</si>
  <si>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</si>
  <si>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</si>
  <si>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</si>
  <si>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</si>
  <si>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</si>
  <si>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</si>
  <si>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</si>
  <si>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</si>
  <si>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</si>
  <si>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</si>
  <si>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</si>
  <si>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</si>
  <si>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</si>
  <si>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</si>
  <si>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</si>
  <si>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</si>
  <si>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Przychody*</t>
  </si>
  <si>
    <t>Nazwa jednostki
 otrzymującej dotację</t>
  </si>
  <si>
    <t>Zakres</t>
  </si>
  <si>
    <t>Planowane wydatki</t>
  </si>
  <si>
    <t>z tego:</t>
  </si>
  <si>
    <t>Dotacje</t>
  </si>
  <si>
    <t>Wydatki
z tytułu poręczeń
i gwarancji</t>
  </si>
  <si>
    <t>Wynagro-
dzenia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</si>
  <si>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</si>
  <si>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</si>
  <si>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</si>
  <si>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</si>
  <si>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</si>
  <si>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</si>
  <si>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</si>
  <si>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</si>
  <si>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</si>
  <si>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</si>
  <si>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Źródło dochodów</t>
  </si>
  <si>
    <t>§*</t>
  </si>
  <si>
    <t>Wydatki na obsługę długu</t>
  </si>
  <si>
    <t>§**</t>
  </si>
  <si>
    <t xml:space="preserve">§ 944 </t>
  </si>
  <si>
    <t>Wydatki
ogółem
(6+10)</t>
  </si>
  <si>
    <t>świadczenia społeczne</t>
  </si>
  <si>
    <t>na inwestycje</t>
  </si>
  <si>
    <t>§ 265</t>
  </si>
  <si>
    <t>Papiery wartościowe (obligacje)</t>
  </si>
  <si>
    <t>Wykup papierów wartościowych (obligacji)</t>
  </si>
  <si>
    <t>1.Zakład Gospodarki Komunalnej w Widuchowej</t>
  </si>
  <si>
    <t>2.Gminne Przedszkole w Widuchowej</t>
  </si>
  <si>
    <t>X</t>
  </si>
  <si>
    <t>Gminna Biblioteka Publiczna w Widuchowej</t>
  </si>
  <si>
    <t>Gminne Przedszkole w Widuchowej</t>
  </si>
  <si>
    <t>Wpływy z róznych opłat - § 0690</t>
  </si>
  <si>
    <t>Pozostałe odsetki - § 0920</t>
  </si>
  <si>
    <t>Zakup materiałów i wyposażenia  - § 4210</t>
  </si>
  <si>
    <t>Zakup usług pozostałych  - § 4300</t>
  </si>
  <si>
    <t>Dział 900 rozdział 90011</t>
  </si>
  <si>
    <t>-</t>
  </si>
  <si>
    <t>Transport i łączność</t>
  </si>
  <si>
    <t>Drogi publiczne gminne</t>
  </si>
  <si>
    <t>Wpływy z różnych opłat</t>
  </si>
  <si>
    <t>Gospodarka mieszkaniowa</t>
  </si>
  <si>
    <t>Gospodarka gruntami i nieruchomościami</t>
  </si>
  <si>
    <t>Wpływy z opłat za zarząd, użytkowanie i użytkowanie</t>
  </si>
  <si>
    <t>wieczyste nieruchomości</t>
  </si>
  <si>
    <t>Dochody z najmu i dzierżawy składników majątkowych</t>
  </si>
  <si>
    <t>Skarbu Państwa, jednostek samorządu terytorialnego  lub</t>
  </si>
  <si>
    <t>innych jednostek zaliczanych do sektora finansów</t>
  </si>
  <si>
    <t>publicznych oraz innych umów o podobnym charakterze</t>
  </si>
  <si>
    <t>Odsetki od nieterminowych wpłat z tytułu podatków i opłat</t>
  </si>
  <si>
    <t>Administracja publiczna</t>
  </si>
  <si>
    <t>Urzędy wojewódzkie</t>
  </si>
  <si>
    <t>Dotacje celowe otrzymane z budżetu państwa na realizację</t>
  </si>
  <si>
    <t>zadań bieżących z zakresu administracji rządowej  oraz</t>
  </si>
  <si>
    <t>innych zadań zleconych gminie (związkom gmin) ustawami</t>
  </si>
  <si>
    <t>Starostwa powiatowe</t>
  </si>
  <si>
    <t>Dotacje celowe otrzymane z  powiatu na zadania bieżące</t>
  </si>
  <si>
    <t>realizowane na podstawie porozumień (umów) między</t>
  </si>
  <si>
    <t>jednostkami samorządu terytorialnego</t>
  </si>
  <si>
    <t>Urzędy gmin (miast i miast na prawach powiatu)</t>
  </si>
  <si>
    <t>Wpływy z usług</t>
  </si>
  <si>
    <t>Dochody jednostek samorządu terytorialnego związane z</t>
  </si>
  <si>
    <t>realizacją zadań z zakresu administracji rządowej  oraz</t>
  </si>
  <si>
    <t>innych zadań zleconych ustawami</t>
  </si>
  <si>
    <t>Urzędy naczelnych organów władzy państwowej,</t>
  </si>
  <si>
    <t>kontroli i ochrony prawa oraz sądownictwa</t>
  </si>
  <si>
    <t>Urzędu naczelnych organów władzy państwowej, kontroli i</t>
  </si>
  <si>
    <t>ochrony prawa</t>
  </si>
  <si>
    <t>Dochody od osób prawnych, od osób fizycznych i od</t>
  </si>
  <si>
    <t>innych jednostek nieposiadających osobowości</t>
  </si>
  <si>
    <t>prawnej oraz wydatki związane z ich poborem</t>
  </si>
  <si>
    <t>Wpływy z podatku dochodowego od osób fizycznych</t>
  </si>
  <si>
    <t>Podatek od działalności gospodarczej osób fizycznych,</t>
  </si>
  <si>
    <t>opłacany w formie karty podatkowej</t>
  </si>
  <si>
    <t>Wpływy z podatku rolnego, podatku leśnego, podatku od</t>
  </si>
  <si>
    <t>czynności cywilnoprawnych, podatków i opłat lokalnych od</t>
  </si>
  <si>
    <t>osób prawnych i innych jednostek organizacyjnych</t>
  </si>
  <si>
    <t>Podatek od nieruchomości</t>
  </si>
  <si>
    <t>Podatek rolny</t>
  </si>
  <si>
    <t>Podatek leśny</t>
  </si>
  <si>
    <t>Podatek od środków transportowych</t>
  </si>
  <si>
    <t>spadków i darowizn, podatku od czynności</t>
  </si>
  <si>
    <t>cywilnoprawnych oraz podatków i opłat lokalnych od osób</t>
  </si>
  <si>
    <t>fizycznych</t>
  </si>
  <si>
    <t>Podatek od spadków i darowizn</t>
  </si>
  <si>
    <t>Wpływy z opłaty targowej</t>
  </si>
  <si>
    <t>Podatek od czynności cywilnoprawnych</t>
  </si>
  <si>
    <t>Wpływy z innych opłat stanowiących dochody jednostek</t>
  </si>
  <si>
    <t>samorządu terytorialnego na podstawie ustaw</t>
  </si>
  <si>
    <t>Wpływy z opłaty skarbowej</t>
  </si>
  <si>
    <t>Wpływy z opłaty eksploatacyjnej</t>
  </si>
  <si>
    <t>Wpływy  z opłat za zezwolenia na sprzedaż alkoholu</t>
  </si>
  <si>
    <t>Wpływy z innych lokalnych opłat pobieranych przez</t>
  </si>
  <si>
    <t>jednostki samorządu terytorialnego na podstawie</t>
  </si>
  <si>
    <t>odrębnych ustaw</t>
  </si>
  <si>
    <t>Udziały gmin w podatkach stanowiących dochód budżetu</t>
  </si>
  <si>
    <t>państwa</t>
  </si>
  <si>
    <t>Podatek dochodowy od osób fizycznych</t>
  </si>
  <si>
    <t>Podatek dochodowy od osób prawnych</t>
  </si>
  <si>
    <t>Różne rozliczenia</t>
  </si>
  <si>
    <t>Część oświatowa subwencji ogólnej dla jednostek</t>
  </si>
  <si>
    <t>samorządu terytorialnego</t>
  </si>
  <si>
    <t>Subwencje ogólne z budżetu państwa</t>
  </si>
  <si>
    <t>Część wyrównawcza subwencji ogólnej dla gmin</t>
  </si>
  <si>
    <t>Różne rozliczenia finansowe</t>
  </si>
  <si>
    <t>Pozostałe odsetki</t>
  </si>
  <si>
    <t>Część równoważąca subwencji ogólnej dla gmin</t>
  </si>
  <si>
    <t>Oświata i wychowanie</t>
  </si>
  <si>
    <t>Szkoły podstawowe</t>
  </si>
  <si>
    <t>Środki na dofinansowanie własnych zadań bieżących gmin</t>
  </si>
  <si>
    <t>(związków gmin), powiatów (związków powiatów),</t>
  </si>
  <si>
    <t>samorządów województw, pozyskane z innych źródeł</t>
  </si>
  <si>
    <t>Gimnazja</t>
  </si>
  <si>
    <t>Pozostała działalność</t>
  </si>
  <si>
    <t>Pomoc społeczna</t>
  </si>
  <si>
    <t>Świadczenia rodzinne,zaliczka alimentacyjna oraz składki</t>
  </si>
  <si>
    <t>na ubezpieczenia emerytalne i rentowe z ubezpieczenia</t>
  </si>
  <si>
    <t>społecznego</t>
  </si>
  <si>
    <t>Składki na ubezpieczenie zdrowotne opłacane za osoby</t>
  </si>
  <si>
    <t>pobierające niektóre świadczenia z pomocy społecznej oraz</t>
  </si>
  <si>
    <t xml:space="preserve">niektóre świadczenia rodzinne </t>
  </si>
  <si>
    <t>Zasiłki i pomoc w naturze oraz składki na ubezpieczenia</t>
  </si>
  <si>
    <t>emerytalne i rentowe</t>
  </si>
  <si>
    <t>własnych zadań bieżących gmin ( związków gmin)</t>
  </si>
  <si>
    <t>Ośrodki pomocy społecznej</t>
  </si>
  <si>
    <t>Wpływy z różnych dochodów</t>
  </si>
  <si>
    <t>Pozostałe zadania w zakresie polityki społecznej</t>
  </si>
  <si>
    <t>Kultura i ochrona dziedzictwa narodowego</t>
  </si>
  <si>
    <t>RAZEM</t>
  </si>
  <si>
    <t>Rolnictwo i łowiectwo</t>
  </si>
  <si>
    <t>Melioracje wodne</t>
  </si>
  <si>
    <t>Zakup usług remontowych</t>
  </si>
  <si>
    <t>Infrastruktura wodociągowa i sanitacyjna wsi</t>
  </si>
  <si>
    <t>Wydatki inwestycyjne jednostek budżetowych</t>
  </si>
  <si>
    <t>Izby rolnicze</t>
  </si>
  <si>
    <t>Wpłaty gmin na rzecz izb  rolniczych  w wysokości  2%</t>
  </si>
  <si>
    <t>uzyskanych wpływów z podatku rolnego</t>
  </si>
  <si>
    <t>Zakup usług pozostałych</t>
  </si>
  <si>
    <t>Różne opłaty i składki</t>
  </si>
  <si>
    <t>Turystyka</t>
  </si>
  <si>
    <t>Wynagrodzenia bezosobowe</t>
  </si>
  <si>
    <t>Zakup materiałów i wyposażenia</t>
  </si>
  <si>
    <t>Działalność usługowa</t>
  </si>
  <si>
    <t>Plany zagospodarowania przestrzennego</t>
  </si>
  <si>
    <t>Składki na ubezpieczenia społeczne</t>
  </si>
  <si>
    <t>Składki na Fundusz Pracy</t>
  </si>
  <si>
    <t>Wynagrodzenia osobowe pracowników</t>
  </si>
  <si>
    <t>Dodatkowe wynagrodzenie roczne</t>
  </si>
  <si>
    <t>Zakup energii</t>
  </si>
  <si>
    <t>Zakup usług dostępu do sieci internet</t>
  </si>
  <si>
    <t>Opłaty z tytułu zakupu usług telekomunikacyjnych telefonii</t>
  </si>
  <si>
    <t>stacjonarnej</t>
  </si>
  <si>
    <t>Odpisy na zakładowy fundusz świadczeń socjalnych</t>
  </si>
  <si>
    <t>Szkolenia pracowników niebędących członkami korpusu</t>
  </si>
  <si>
    <t>służby cywilnej</t>
  </si>
  <si>
    <t>Zakup materiałów papierniczych do sprzętu drukarskiego i</t>
  </si>
  <si>
    <t>urządzeń kserograficznych</t>
  </si>
  <si>
    <t>Zakup akcesoriów komputerowych, w tym programów i</t>
  </si>
  <si>
    <t>licencji</t>
  </si>
  <si>
    <t>Rady gmin (miast i miast na prawach powiatu)</t>
  </si>
  <si>
    <t>Różne wydatki na rzecz osób fizycznych</t>
  </si>
  <si>
    <t>Podróże służbowe krajowe</t>
  </si>
  <si>
    <t>Zakup usług zdrowotnych</t>
  </si>
  <si>
    <t>komórkowej</t>
  </si>
  <si>
    <t>Zakup usług obejmujące tłumaczenia</t>
  </si>
  <si>
    <t>Podróże służbowe zagraniczne</t>
  </si>
  <si>
    <t>Wydatki na zakupy inwestycyjne jednostek budżetowych</t>
  </si>
  <si>
    <t>Promocja jednostek samorządu terytorialnego</t>
  </si>
  <si>
    <t>Bezpieczeństwo publiczne i ochrona przeciwpożarowa</t>
  </si>
  <si>
    <t>Ochotnicze straże pożarne</t>
  </si>
  <si>
    <t>Obrona cywilna</t>
  </si>
  <si>
    <t>Pobór podatków, opłat i niepodatkowych należności</t>
  </si>
  <si>
    <t>budżetowych</t>
  </si>
  <si>
    <t>Wynagrodzenia agencyjno-prowizyjne</t>
  </si>
  <si>
    <t>Obsługa długu publicznego</t>
  </si>
  <si>
    <t>Obsługa papierów wartościowych, kredytów i pożyczek</t>
  </si>
  <si>
    <t>jednostek samorządu terytorialnego</t>
  </si>
  <si>
    <t>Rezerwy ogólne i celowe</t>
  </si>
  <si>
    <t>Rezerwy</t>
  </si>
  <si>
    <t>Zakup pomocy naukowych, dydaktycznych i książek</t>
  </si>
  <si>
    <t>Zakup usług obejmujących wykonanie ekspertyz, analiz i</t>
  </si>
  <si>
    <t>opinii</t>
  </si>
  <si>
    <t>Oddziały przedszkolne w szkołach podstawowych</t>
  </si>
  <si>
    <t>Przedszkola</t>
  </si>
  <si>
    <t>Dotacja podmiotowa z budżetu dla zakładu budżetowego</t>
  </si>
  <si>
    <t>Dowożenie uczniów do szkół</t>
  </si>
  <si>
    <t>Dokształcanie i doskonalenie nauczycieli</t>
  </si>
  <si>
    <t>Ochrona zdrowia</t>
  </si>
  <si>
    <t>Zwalczanie narkomanii</t>
  </si>
  <si>
    <t>Przeciwdziałanie alkoholizmowi</t>
  </si>
  <si>
    <t>Świadczenia społeczne</t>
  </si>
  <si>
    <t>Składki na ubezpieczenie zdrowotne</t>
  </si>
  <si>
    <t>Zakup usług przez jednostki samorządu terytorialnego od</t>
  </si>
  <si>
    <t>innych jednostek samorządu terytorialnego</t>
  </si>
  <si>
    <t>Dodatki mieszkaniowe</t>
  </si>
  <si>
    <t>Usługi opiekuńcze i specjalistyczne usługi opiekuńcze</t>
  </si>
  <si>
    <t>Gospodarka komunalna i ochrona środowiska</t>
  </si>
  <si>
    <t>Gospodarka ściekowa i ochrona wód</t>
  </si>
  <si>
    <t>Gospodarka odpadami</t>
  </si>
  <si>
    <t>Dotacja przedmiotowa z budżetu dla zakładu budżetowego</t>
  </si>
  <si>
    <t>Oczyszczanie miast i wsi</t>
  </si>
  <si>
    <t>Utrzymanie zieleni w miastach i gminach</t>
  </si>
  <si>
    <t>Oświetlenie ulic, placów i dróg</t>
  </si>
  <si>
    <t>Domy i ośrodki kultury, świetlice i kluby</t>
  </si>
  <si>
    <t>Biblioteki</t>
  </si>
  <si>
    <t>Dotacja podmiotowa z budżetu dla samorządowej instytucji</t>
  </si>
  <si>
    <t>kultury</t>
  </si>
  <si>
    <t>Kultura fizyczna i sport</t>
  </si>
  <si>
    <t>Zadania w zakresie kultury fizycznej i sportu</t>
  </si>
  <si>
    <t>Pochodne od 
wynagrodzeń</t>
  </si>
  <si>
    <t>Zakład Gospodarki Komunalnej w Widuchowej</t>
  </si>
  <si>
    <t>Dotacja na pokrycie kosztów wywozu odpadów komunalnych pochodzących z selektywnej zbiórki odpadów komunalnych</t>
  </si>
  <si>
    <t>010</t>
  </si>
  <si>
    <t>01010</t>
  </si>
  <si>
    <t>600</t>
  </si>
  <si>
    <t>60016</t>
  </si>
  <si>
    <t>dotacje
z budżetu</t>
  </si>
  <si>
    <t>Wydatki osobowe niezaliczone do wynagrodzeń</t>
  </si>
  <si>
    <t xml:space="preserve">Wydatki osobowe niezaliczone do wynagrodzeń </t>
  </si>
  <si>
    <t>prac remontowych i konserwatorskich obiektów zabytkowych</t>
  </si>
  <si>
    <t xml:space="preserve">przekazane jednostkom niezaliczanym do sektora finansów </t>
  </si>
  <si>
    <t>publicznych</t>
  </si>
  <si>
    <t>Ochrona zabytków i opieka nad zabytkami</t>
  </si>
  <si>
    <t>Wpływy z róźnych dochodów</t>
  </si>
  <si>
    <t>dochody bieżące</t>
  </si>
  <si>
    <t>dochody majątkowe</t>
  </si>
  <si>
    <t>Plan
na 2008 r.
(6+12)</t>
  </si>
  <si>
    <t>inne środki</t>
  </si>
  <si>
    <t>Dotacja celowa z budżetu na finansowanie lub dofinansowanie zadań zleconych do realizacji stowarzyszeniom</t>
  </si>
  <si>
    <t>Komendy powiatowe Policji</t>
  </si>
  <si>
    <t>0830</t>
  </si>
  <si>
    <t>wyposazenie w infrastrukture szlakow turystycznych</t>
  </si>
  <si>
    <t>Cmentarze</t>
  </si>
  <si>
    <t>Budowa wodociągu wilcze - UE</t>
  </si>
  <si>
    <t>Budowa wodociągu kiełbice - UE</t>
  </si>
  <si>
    <t>Budowa kanalizacji desczowej w ul Mickiewicz. W Widuch</t>
  </si>
  <si>
    <t>Budowa wodociągu wilcze - PL</t>
  </si>
  <si>
    <t>Budowa wodociągu kiełbicze - PL</t>
  </si>
  <si>
    <t>Uzbrojenie działek przy ul. Robotniczej</t>
  </si>
  <si>
    <t>Adaptacja pomieszceń poszkolnych w Ognicy</t>
  </si>
  <si>
    <t>Budowa zespołu boisk w Krzywinie - UE</t>
  </si>
  <si>
    <t>Budowa zespołu boisk w Krzywinie - PL</t>
  </si>
  <si>
    <t>budowa hali sportowej - dokumentacja</t>
  </si>
  <si>
    <t>Modernizacjaoddziału przedszkolnego w krzywinie - UE</t>
  </si>
  <si>
    <t>Lecznictwo ambulatoryjne</t>
  </si>
  <si>
    <t>Budowa kanalizacji sanitarnej Krzywin</t>
  </si>
  <si>
    <t>Rekultywacja składowiska Debogóra</t>
  </si>
  <si>
    <t>Budowa kanalizacji Debogóra marwice - dokumentacja</t>
  </si>
  <si>
    <t>Rozbudowa swietlicy w Zelechowie - UE</t>
  </si>
  <si>
    <t>Rozbudowa swietlicy w Zelechowie - PL</t>
  </si>
  <si>
    <t>remont swietlic wiejskich UE</t>
  </si>
  <si>
    <t>remont swietlic wiejskich PL</t>
  </si>
  <si>
    <t>Dotacje celowe z budżetu na finansowanie lub dofinansowanie kosztów realizacji inwestycji i zakupów inwestycyjnych zakładów budżetowych</t>
  </si>
  <si>
    <t xml:space="preserve">Dotacje celowe z budżetu na finansowanie lub dofinansowanie </t>
  </si>
  <si>
    <t>Dotacje otrzymane z funduszy celowych na finansowanie lub dofinansowanie kosztów realizacji inwestycji i zakupów inwestycyjnych jednostek sektora finansów publicznych</t>
  </si>
  <si>
    <t>Nazwa zadania inwestycyjnego</t>
  </si>
  <si>
    <t>Jednostka organizacyjna  realizująca program</t>
  </si>
  <si>
    <t>Okres realizacji</t>
  </si>
  <si>
    <t>Łączne nakłady finansowe (w zł)</t>
  </si>
  <si>
    <t>Źródła finansowania</t>
  </si>
  <si>
    <t xml:space="preserve">Budowa wodociągu Wilcze. </t>
  </si>
  <si>
    <t>Urząd Gminy Widuchowa.</t>
  </si>
  <si>
    <t>PROW 2007-2013 lub RPO WZ</t>
  </si>
  <si>
    <t>2005-2009</t>
  </si>
  <si>
    <t>OGÓŁEM:</t>
  </si>
  <si>
    <t xml:space="preserve">środki JST      </t>
  </si>
  <si>
    <t>kredyty.  pożyczki i obligacje</t>
  </si>
  <si>
    <t xml:space="preserve">inne środki </t>
  </si>
  <si>
    <t>Budowa wodociągu Kiełbice.</t>
  </si>
  <si>
    <t>środki JST</t>
  </si>
  <si>
    <t>Budowa kanalizacji deszczowej w ulicach Sienkiewicza. Mickiewicza. Reymonta w Widuchowej.</t>
  </si>
  <si>
    <t>2006-2009</t>
  </si>
  <si>
    <t xml:space="preserve">kredyty. pożyczki </t>
  </si>
  <si>
    <t>Uzbrojenie działek budowlanych przy ul. Robotniczej w  Widuchowej.</t>
  </si>
  <si>
    <t>Adaptacja pomieszczeń poszkolnych w Ognicy na lokale mieszkalne.</t>
  </si>
  <si>
    <t xml:space="preserve">Budowa zespołu boisk przy Szkole Podstawowej w Krzywinie. </t>
  </si>
  <si>
    <t>RPOWZ</t>
  </si>
  <si>
    <t>Modernizacji pomieszczeń oddziału przedszkolnego w Krzywinie.</t>
  </si>
  <si>
    <t>Budowa kanalizacji sanitarnejw m. Krzywin z przesyłem ścieków do oczyszczalni w Widuchowej.</t>
  </si>
  <si>
    <t>Budowa kanalizacji sanitarnej w miejscowości Marwice i Dębogóra z przesyłem ścieków w Widuchowej - etap I sporządzenie dokumentacji projektowej.</t>
  </si>
  <si>
    <t>Rozbudowa świetlicy w Żelechowie. - etap II wykonawstwo</t>
  </si>
  <si>
    <t>Nazwa programu</t>
  </si>
  <si>
    <t>Nazwa projektu</t>
  </si>
  <si>
    <t>Wartość całkowita projektu (w zł)</t>
  </si>
  <si>
    <t>Koszty kwalifikowane w ramach projektu</t>
  </si>
  <si>
    <t>środki UE</t>
  </si>
  <si>
    <t>Budowa kanalizacji sanitarnej w m. Krzywin z przesyłem ścieków do oczyszczalni w Widuchowej.</t>
  </si>
  <si>
    <t xml:space="preserve">upowszechnianie kultury fizycznej i sportu </t>
  </si>
  <si>
    <t>Wpływy ztytułu przekształcenia prawa użytkowania wieczystego przysługującego osobom fizycznym w prawo własności</t>
  </si>
  <si>
    <t>Wpłaty z tytułu odpłatnego nabycia prawa własności oraz prawa użytkowania wieczystego nieruchomości</t>
  </si>
  <si>
    <t>Wpływy z róznych dochodów</t>
  </si>
  <si>
    <t>Odsetki i dyskonto od skarbowych papierów wartościowych, kredytów i pożyczek oraz oraz innych instrumentów finansowych, zwiazanych z obsługa długu krajowego</t>
  </si>
  <si>
    <t>prace remontowe i konserwatorskie obiektów zabytkowych na terenie gminy</t>
  </si>
  <si>
    <t>Dotacje celowe na finansowanie kosztów realizacji inwestycji zakładów budżetowych</t>
  </si>
  <si>
    <t>Dotacje rozwojowe</t>
  </si>
  <si>
    <t>Dotacje rozwojowe i środki na finansowanie Wspólnej Polityki Rolnej</t>
  </si>
  <si>
    <t>Drogi publiczne powiatowe</t>
  </si>
  <si>
    <t>Wpłaty na Państwowy Fundusz Rehabilitacji Osób Niepełnosprawnych</t>
  </si>
  <si>
    <t>Rózne wydatki na rzecz osob fizycznych</t>
  </si>
  <si>
    <t>Budowa zespołu boisk w Krzywinie - "ORLIK"</t>
  </si>
  <si>
    <t>Pozostałe podatki na rzecz budżetów jednostek samorządu terytorialnego</t>
  </si>
  <si>
    <t>Remont osrodka zdrowia w Krzywninie</t>
  </si>
  <si>
    <t>Dotacja celowa na pomoc finansową udzielaną między jednostkami samorządu terytorialnego na
dofinansowanie własnych zadań bieżących</t>
  </si>
  <si>
    <t xml:space="preserve">Przebudowa drogi transp rolnicz kiełbicze </t>
  </si>
  <si>
    <t>Przebudowa drogi transp rolnicz polna krzywin</t>
  </si>
  <si>
    <t>Przebudowa drogi transp rolnicz debogóra mlyn</t>
  </si>
  <si>
    <t>remont odcinka Zelechowo Polesiny w Zelechowie</t>
  </si>
  <si>
    <t>remont ul Krakowska Widuchowa</t>
  </si>
  <si>
    <t>remont drogi w Bolkowicach</t>
  </si>
  <si>
    <t>remont drogi  w Debogórze</t>
  </si>
  <si>
    <t xml:space="preserve">remont oznakowania dróg </t>
  </si>
  <si>
    <t>Dotacje celowe otrzymane z  powiatu na zadania bieżące realizowane na podstawie porozumień (umów) między jednostkami samorządu terytorialnego</t>
  </si>
  <si>
    <t>Wydatki budżetu gminy na  2009 r.</t>
  </si>
  <si>
    <t xml:space="preserve">Budowa wiaty na składowanie sprzetu AGD </t>
  </si>
  <si>
    <t>Obiekty sportowe</t>
  </si>
  <si>
    <t>Wpływy z tytułu pomocy finansowej udzielanej między jednostkami samorządu terytorialnego na dofinansowanie własnych zadań inwestycyjnych i zakupów inwestycyjnych</t>
  </si>
  <si>
    <t>Wydatki inwestycyjne jednostek budżetowych modernizacja infrastruktury cmentarnej w Krzywinie</t>
  </si>
  <si>
    <t>Przebudowa bulwary rybackie - wykonawstwo</t>
  </si>
  <si>
    <t>adaptacja strychu Urzedu Gminy - dokumentacja</t>
  </si>
  <si>
    <t>Dochody budżetu gminy na 2009 r.</t>
  </si>
  <si>
    <t xml:space="preserve">Hala sportowa w Krzywinie </t>
  </si>
  <si>
    <t>Przychody i rozchody budżetu w 2009 r.</t>
  </si>
  <si>
    <t>2009 r.</t>
  </si>
  <si>
    <t xml:space="preserve">   2010 r.</t>
  </si>
  <si>
    <t>2011 r.</t>
  </si>
  <si>
    <t>po roku 2012</t>
  </si>
  <si>
    <t>2005-2010</t>
  </si>
  <si>
    <t>2006-2010</t>
  </si>
  <si>
    <t>2009-2010</t>
  </si>
  <si>
    <t>Przebudowa drogi transportu rolniczego na odcinku Dębogóra -Młyn - etap I sporzadzenie dokumentacji</t>
  </si>
  <si>
    <t>Przebudowa drogi transportu rolniczego na odcinku Ul. Polna Krzywin - etap I sporzadzenie dokumentacji</t>
  </si>
  <si>
    <t>Wyposażenie w infrastrukturę towarzyszącą istniejących szlaków turystycznych - przygotowanie dokumentacji</t>
  </si>
  <si>
    <t>Budowa hali sportowej w Krzywinie - etap II wykonawstwo.</t>
  </si>
  <si>
    <t>2003-2011</t>
  </si>
  <si>
    <t>Przebudowa istniejącej ulicy Bulwary Rybackie w Widuchowej w ciąg pieszo-jezdny - etap II wykonawstwo</t>
  </si>
  <si>
    <t>Przebudowa i zmiana sposobu uzytkowania (na funkcje biurowe) poddasza budynku Urzędu Gminy w Widuchowej - etap I sporzadzenie dokumentacji .</t>
  </si>
  <si>
    <t>Dotacje celowe otrzymane z budżetu państwa na realizację inwestycji i zakupów inwestycyjnych własnych gmin (związków gmin)</t>
  </si>
  <si>
    <t>Przebudowa drogi transportu rolniczego na odcinku Kiełbice - Żelechowo - etap I sporzadzenie dokumentacji</t>
  </si>
  <si>
    <t>Plan
2009 r.</t>
  </si>
  <si>
    <t>Plan przychodów i wydatków zakładów budżetowych na 2009 r.</t>
  </si>
  <si>
    <t>Ochrony Środowiska i Gospodarki Wodnej w 2009 r.</t>
  </si>
  <si>
    <t>Plan na 2009 r.</t>
  </si>
  <si>
    <t>Dotacje podmiotowe w 2009 r.</t>
  </si>
  <si>
    <t>Dotacje przedmiotowe w 2009 r.</t>
  </si>
  <si>
    <t>Dotacja celowa na dofinansowanie modernizacji studni ujęcia wody w Krzywinie</t>
  </si>
  <si>
    <t>Dotacje celowe na zadania własne gminy realizowane przez podmioty
nienależące do sektora finansów publicznych w 2009 r.</t>
  </si>
  <si>
    <t>Jednostka samorządu terytorialnego</t>
  </si>
  <si>
    <t>Powiat Gryfinski</t>
  </si>
  <si>
    <t>Remont chodnika przy drodze powiatowej w Krzywinie</t>
  </si>
  <si>
    <t>Remont chodnika przy drodze powiatowej w Marwicach</t>
  </si>
  <si>
    <t>Remont parkingu przy drodze powiatowej w Widuchowej</t>
  </si>
  <si>
    <t>Dochody i wydatki związane z realizacją zadań wykonywanych na podstawie porozumień (umów) między jednostkami samorządu terytorialnego w 2009 r.</t>
  </si>
  <si>
    <t>Dochody i wydatki związane z realizacją zadań z zakresu administracji rządowej i innych zadań zleconych odrębnymi ustawami w 2009 r.</t>
  </si>
  <si>
    <t>Limity wydatków na projekty planowane do realizacji ze środków pochodzących z budżetu Unii Europejskiej w latach 2009 i kolejnych</t>
  </si>
  <si>
    <t>po roku 2011</t>
  </si>
  <si>
    <t>Remont świetlic wiejskich w miejscowościach :   Pacholęta Ognica Żarczyn</t>
  </si>
  <si>
    <t>PROW 2007-2013 lub INTERREG IVA</t>
  </si>
  <si>
    <t>Limity wydatków na wieloletnie programy inwestycyjne w latach 2009 i kolejnych</t>
  </si>
  <si>
    <t>Dotacje celowe udzielone z budżetu Gminy na pomoc finansową innym jednostkom samorządu terytorialnego w 2009 r.</t>
  </si>
  <si>
    <t>Kwota
2009 r.</t>
  </si>
  <si>
    <t>Rozliczenia
z budżetem
z tytułu wpłat nadwyżek środków za 2008 r.</t>
  </si>
  <si>
    <t>6058; 6059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</si>
</sst>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???"/>
    <numFmt numFmtId="165" formatCode="?????"/>
    <numFmt numFmtId="166" formatCode="0000"/>
    <numFmt numFmtId="167" formatCode="????"/>
    <numFmt numFmtId="168" formatCode="000"/>
    <numFmt numFmtId="169" formatCode="00000"/>
  </numFmts>
  <fonts count="72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5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color indexed="10"/>
      <name val="Arial CE"/>
      <family val="0"/>
    </font>
    <font>
      <b/>
      <sz val="8"/>
      <name val="Arial CE"/>
      <family val="0"/>
    </font>
    <font>
      <sz val="10"/>
      <color indexed="12"/>
      <name val="Arial CE"/>
      <family val="0"/>
    </font>
    <font>
      <sz val="10"/>
      <color indexed="12"/>
      <name val="Arial"/>
      <family val="2"/>
    </font>
    <font>
      <sz val="10"/>
      <color indexed="8"/>
      <name val="Times New Roman"/>
      <family val="1"/>
    </font>
    <font>
      <sz val="10"/>
      <color indexed="8"/>
      <name val="Arial CE"/>
      <family val="0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0"/>
    </font>
    <font>
      <sz val="10"/>
      <color indexed="50"/>
      <name val="Arial CE"/>
      <family val="0"/>
    </font>
    <font>
      <sz val="8"/>
      <color indexed="50"/>
      <name val="Arial CE"/>
      <family val="0"/>
    </font>
    <font>
      <b/>
      <sz val="8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0"/>
    </font>
    <font>
      <sz val="10"/>
      <color rgb="FFFF0000"/>
      <name val="Arial CE"/>
      <family val="0"/>
    </font>
    <font>
      <sz val="10"/>
      <color rgb="FFFF0000"/>
      <name val="Arial"/>
      <family val="2"/>
    </font>
    <font>
      <sz val="10"/>
      <color rgb="FF92D050"/>
      <name val="Arial CE"/>
      <family val="0"/>
    </font>
    <font>
      <sz val="8"/>
      <color rgb="FF92D050"/>
      <name val="Arial CE"/>
      <family val="0"/>
    </font>
    <font>
      <b/>
      <sz val="8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/>
      <right/>
      <top/>
      <bottom style="thin">
        <color indexed="8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 style="hair"/>
    </border>
    <border>
      <left style="medium"/>
      <right style="medium"/>
      <top style="hair"/>
      <bottom/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/>
      <right/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/>
      <right/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/>
      <right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/>
      <right/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/>
      <top style="thin">
        <color indexed="8"/>
      </top>
      <bottom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/>
      <bottom/>
    </border>
    <border>
      <left style="thin">
        <color indexed="8"/>
      </left>
      <right style="thin"/>
      <top/>
      <bottom style="hair"/>
    </border>
    <border>
      <left style="thin"/>
      <right style="thin"/>
      <top style="thin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/>
    </border>
    <border>
      <left style="thin"/>
      <right style="thin"/>
      <top style="hair">
        <color indexed="8"/>
      </top>
      <bottom style="thin">
        <color indexed="8"/>
      </bottom>
    </border>
    <border>
      <left style="thin"/>
      <right style="thin"/>
      <top/>
      <bottom style="hair">
        <color indexed="8"/>
      </bottom>
    </border>
    <border>
      <left style="thin">
        <color indexed="8"/>
      </left>
      <right style="thin"/>
      <top style="hair">
        <color indexed="8"/>
      </top>
      <bottom/>
    </border>
    <border>
      <left style="thin">
        <color indexed="8"/>
      </left>
      <right style="thin"/>
      <top/>
      <bottom style="hair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 style="hair">
        <color indexed="8"/>
      </top>
      <bottom style="hair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12" fillId="0" borderId="0">
      <alignment/>
      <protection/>
    </xf>
    <xf numFmtId="0" fontId="60" fillId="27" borderId="1" applyNumberFormat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10" xfId="42" applyFont="1" applyFill="1" applyBorder="1" applyAlignment="1">
      <alignment/>
    </xf>
    <xf numFmtId="43" fontId="0" fillId="0" borderId="11" xfId="42" applyFont="1" applyFill="1" applyBorder="1" applyAlignment="1">
      <alignment/>
    </xf>
    <xf numFmtId="43" fontId="10" fillId="0" borderId="12" xfId="42" applyFont="1" applyFill="1" applyBorder="1" applyAlignment="1">
      <alignment horizontal="left" vertical="top"/>
    </xf>
    <xf numFmtId="3" fontId="10" fillId="0" borderId="11" xfId="42" applyNumberFormat="1" applyFont="1" applyFill="1" applyBorder="1" applyAlignment="1">
      <alignment horizontal="right" vertical="top"/>
    </xf>
    <xf numFmtId="166" fontId="10" fillId="0" borderId="11" xfId="42" applyNumberFormat="1" applyFont="1" applyFill="1" applyBorder="1" applyAlignment="1">
      <alignment horizontal="left" vertical="top"/>
    </xf>
    <xf numFmtId="43" fontId="10" fillId="0" borderId="13" xfId="42" applyFont="1" applyFill="1" applyBorder="1" applyAlignment="1">
      <alignment horizontal="left" vertical="top" wrapText="1"/>
    </xf>
    <xf numFmtId="43" fontId="23" fillId="0" borderId="14" xfId="42" applyFont="1" applyFill="1" applyBorder="1" applyAlignment="1">
      <alignment horizontal="left" vertical="top"/>
    </xf>
    <xf numFmtId="164" fontId="23" fillId="0" borderId="15" xfId="42" applyNumberFormat="1" applyFont="1" applyFill="1" applyBorder="1" applyAlignment="1">
      <alignment horizontal="left" vertical="top"/>
    </xf>
    <xf numFmtId="3" fontId="23" fillId="0" borderId="15" xfId="42" applyNumberFormat="1" applyFont="1" applyFill="1" applyBorder="1" applyAlignment="1">
      <alignment horizontal="right" vertical="top"/>
    </xf>
    <xf numFmtId="43" fontId="10" fillId="0" borderId="14" xfId="42" applyFont="1" applyFill="1" applyBorder="1" applyAlignment="1">
      <alignment horizontal="left" vertical="top"/>
    </xf>
    <xf numFmtId="3" fontId="10" fillId="0" borderId="15" xfId="42" applyNumberFormat="1" applyFont="1" applyFill="1" applyBorder="1" applyAlignment="1">
      <alignment horizontal="right" vertical="top"/>
    </xf>
    <xf numFmtId="43" fontId="10" fillId="0" borderId="16" xfId="42" applyFont="1" applyFill="1" applyBorder="1" applyAlignment="1">
      <alignment horizontal="left" vertical="top"/>
    </xf>
    <xf numFmtId="43" fontId="10" fillId="0" borderId="0" xfId="42" applyFont="1" applyFill="1" applyBorder="1" applyAlignment="1">
      <alignment horizontal="left" vertical="top"/>
    </xf>
    <xf numFmtId="165" fontId="10" fillId="0" borderId="11" xfId="42" applyNumberFormat="1" applyFont="1" applyFill="1" applyBorder="1" applyAlignment="1">
      <alignment horizontal="left" vertical="top"/>
    </xf>
    <xf numFmtId="43" fontId="10" fillId="0" borderId="13" xfId="42" applyFont="1" applyFill="1" applyBorder="1" applyAlignment="1">
      <alignment horizontal="left" vertical="top"/>
    </xf>
    <xf numFmtId="3" fontId="10" fillId="0" borderId="11" xfId="42" applyNumberFormat="1" applyFont="1" applyFill="1" applyBorder="1" applyAlignment="1">
      <alignment horizontal="right" vertical="top"/>
    </xf>
    <xf numFmtId="166" fontId="10" fillId="0" borderId="11" xfId="42" applyNumberFormat="1" applyFont="1" applyFill="1" applyBorder="1" applyAlignment="1">
      <alignment horizontal="left" vertical="top"/>
    </xf>
    <xf numFmtId="43" fontId="23" fillId="0" borderId="16" xfId="42" applyFont="1" applyFill="1" applyBorder="1" applyAlignment="1">
      <alignment horizontal="left" vertical="top"/>
    </xf>
    <xf numFmtId="43" fontId="23" fillId="0" borderId="0" xfId="42" applyFont="1" applyFill="1" applyBorder="1" applyAlignment="1">
      <alignment horizontal="left" vertical="top"/>
    </xf>
    <xf numFmtId="165" fontId="10" fillId="0" borderId="15" xfId="42" applyNumberFormat="1" applyFont="1" applyFill="1" applyBorder="1" applyAlignment="1">
      <alignment horizontal="left" vertical="top"/>
    </xf>
    <xf numFmtId="164" fontId="23" fillId="0" borderId="11" xfId="42" applyNumberFormat="1" applyFont="1" applyFill="1" applyBorder="1" applyAlignment="1">
      <alignment horizontal="left" vertical="top"/>
    </xf>
    <xf numFmtId="43" fontId="23" fillId="0" borderId="13" xfId="42" applyFont="1" applyFill="1" applyBorder="1" applyAlignment="1">
      <alignment horizontal="left" vertical="top"/>
    </xf>
    <xf numFmtId="3" fontId="23" fillId="0" borderId="11" xfId="42" applyNumberFormat="1" applyFont="1" applyFill="1" applyBorder="1" applyAlignment="1">
      <alignment horizontal="right" vertical="top"/>
    </xf>
    <xf numFmtId="43" fontId="23" fillId="0" borderId="0" xfId="42" applyFont="1" applyFill="1" applyBorder="1" applyAlignment="1">
      <alignment horizontal="left" vertical="top"/>
    </xf>
    <xf numFmtId="0" fontId="19" fillId="0" borderId="17" xfId="0" applyFont="1" applyFill="1" applyBorder="1" applyAlignment="1">
      <alignment vertical="top" wrapText="1"/>
    </xf>
    <xf numFmtId="0" fontId="19" fillId="0" borderId="18" xfId="0" applyFont="1" applyFill="1" applyBorder="1" applyAlignment="1">
      <alignment vertical="top" wrapText="1"/>
    </xf>
    <xf numFmtId="0" fontId="19" fillId="0" borderId="19" xfId="0" applyFont="1" applyFill="1" applyBorder="1" applyAlignment="1">
      <alignment vertical="top" wrapText="1"/>
    </xf>
    <xf numFmtId="0" fontId="26" fillId="0" borderId="20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0" fontId="26" fillId="0" borderId="21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vertical="top" wrapText="1"/>
    </xf>
    <xf numFmtId="0" fontId="26" fillId="0" borderId="22" xfId="0" applyFont="1" applyFill="1" applyBorder="1" applyAlignment="1">
      <alignment horizontal="left" vertical="top" wrapText="1" indent="3"/>
    </xf>
    <xf numFmtId="0" fontId="19" fillId="0" borderId="20" xfId="0" applyFont="1" applyFill="1" applyBorder="1" applyAlignment="1">
      <alignment vertical="top" wrapText="1"/>
    </xf>
    <xf numFmtId="0" fontId="26" fillId="0" borderId="18" xfId="0" applyFont="1" applyFill="1" applyBorder="1" applyAlignment="1">
      <alignment vertical="top" wrapText="1"/>
    </xf>
    <xf numFmtId="0" fontId="19" fillId="0" borderId="23" xfId="0" applyFont="1" applyFill="1" applyBorder="1" applyAlignment="1">
      <alignment/>
    </xf>
    <xf numFmtId="0" fontId="26" fillId="0" borderId="19" xfId="0" applyFont="1" applyFill="1" applyBorder="1" applyAlignment="1">
      <alignment vertical="top" wrapText="1"/>
    </xf>
    <xf numFmtId="0" fontId="26" fillId="0" borderId="17" xfId="0" applyFont="1" applyFill="1" applyBorder="1" applyAlignment="1">
      <alignment vertical="top" wrapText="1"/>
    </xf>
    <xf numFmtId="0" fontId="19" fillId="0" borderId="18" xfId="0" applyFont="1" applyFill="1" applyBorder="1" applyAlignment="1">
      <alignment/>
    </xf>
    <xf numFmtId="0" fontId="19" fillId="0" borderId="24" xfId="0" applyFont="1" applyFill="1" applyBorder="1" applyAlignment="1">
      <alignment vertical="top" wrapText="1"/>
    </xf>
    <xf numFmtId="0" fontId="26" fillId="0" borderId="24" xfId="0" applyFont="1" applyFill="1" applyBorder="1" applyAlignment="1">
      <alignment vertical="top" wrapText="1"/>
    </xf>
    <xf numFmtId="0" fontId="26" fillId="0" borderId="20" xfId="51" applyFont="1" applyFill="1" applyBorder="1" applyAlignment="1">
      <alignment vertical="top" wrapText="1"/>
      <protection/>
    </xf>
    <xf numFmtId="0" fontId="19" fillId="0" borderId="0" xfId="51" applyFont="1" applyFill="1">
      <alignment/>
      <protection/>
    </xf>
    <xf numFmtId="0" fontId="26" fillId="0" borderId="21" xfId="51" applyFont="1" applyFill="1" applyBorder="1" applyAlignment="1">
      <alignment horizontal="center" vertical="top" wrapText="1"/>
      <protection/>
    </xf>
    <xf numFmtId="0" fontId="26" fillId="0" borderId="22" xfId="51" applyFont="1" applyFill="1" applyBorder="1" applyAlignment="1">
      <alignment horizontal="center" vertical="top" wrapText="1"/>
      <protection/>
    </xf>
    <xf numFmtId="0" fontId="26" fillId="0" borderId="22" xfId="51" applyFont="1" applyFill="1" applyBorder="1" applyAlignment="1">
      <alignment horizontal="left" vertical="top" wrapText="1" indent="3"/>
      <protection/>
    </xf>
    <xf numFmtId="0" fontId="19" fillId="0" borderId="20" xfId="51" applyFont="1" applyFill="1" applyBorder="1" applyAlignment="1">
      <alignment vertical="top" wrapText="1"/>
      <protection/>
    </xf>
    <xf numFmtId="0" fontId="26" fillId="0" borderId="18" xfId="51" applyFont="1" applyFill="1" applyBorder="1" applyAlignment="1">
      <alignment vertical="top" wrapText="1"/>
      <protection/>
    </xf>
    <xf numFmtId="0" fontId="19" fillId="0" borderId="23" xfId="51" applyFont="1" applyFill="1" applyBorder="1">
      <alignment/>
      <protection/>
    </xf>
    <xf numFmtId="0" fontId="19" fillId="0" borderId="18" xfId="51" applyFont="1" applyFill="1" applyBorder="1" applyAlignment="1">
      <alignment vertical="top" wrapText="1"/>
      <protection/>
    </xf>
    <xf numFmtId="0" fontId="26" fillId="0" borderId="24" xfId="51" applyFont="1" applyFill="1" applyBorder="1" applyAlignment="1">
      <alignment vertical="top" wrapText="1"/>
      <protection/>
    </xf>
    <xf numFmtId="0" fontId="26" fillId="0" borderId="19" xfId="51" applyFont="1" applyFill="1" applyBorder="1" applyAlignment="1">
      <alignment vertical="top" wrapText="1"/>
      <protection/>
    </xf>
    <xf numFmtId="0" fontId="19" fillId="0" borderId="19" xfId="51" applyFont="1" applyFill="1" applyBorder="1" applyAlignment="1">
      <alignment vertical="top" wrapText="1"/>
      <protection/>
    </xf>
    <xf numFmtId="0" fontId="26" fillId="0" borderId="17" xfId="51" applyFont="1" applyFill="1" applyBorder="1" applyAlignment="1">
      <alignment vertical="top" wrapText="1"/>
      <protection/>
    </xf>
    <xf numFmtId="0" fontId="19" fillId="0" borderId="18" xfId="51" applyFont="1" applyFill="1" applyBorder="1">
      <alignment/>
      <protection/>
    </xf>
    <xf numFmtId="0" fontId="19" fillId="0" borderId="24" xfId="51" applyFont="1" applyFill="1" applyBorder="1" applyAlignment="1">
      <alignment vertical="top" wrapText="1"/>
      <protection/>
    </xf>
    <xf numFmtId="43" fontId="0" fillId="0" borderId="25" xfId="42" applyFont="1" applyFill="1" applyBorder="1" applyAlignment="1">
      <alignment/>
    </xf>
    <xf numFmtId="43" fontId="0" fillId="0" borderId="26" xfId="42" applyFont="1" applyFill="1" applyBorder="1" applyAlignment="1">
      <alignment/>
    </xf>
    <xf numFmtId="167" fontId="10" fillId="0" borderId="0" xfId="42" applyNumberFormat="1" applyFont="1" applyFill="1" applyBorder="1" applyAlignment="1">
      <alignment horizontal="left" vertical="top"/>
    </xf>
    <xf numFmtId="43" fontId="10" fillId="0" borderId="27" xfId="42" applyFont="1" applyFill="1" applyBorder="1" applyAlignment="1">
      <alignment horizontal="left" vertical="top"/>
    </xf>
    <xf numFmtId="3" fontId="10" fillId="0" borderId="27" xfId="42" applyNumberFormat="1" applyFont="1" applyFill="1" applyBorder="1" applyAlignment="1">
      <alignment horizontal="right" vertical="top"/>
    </xf>
    <xf numFmtId="167" fontId="10" fillId="0" borderId="28" xfId="42" applyNumberFormat="1" applyFont="1" applyFill="1" applyBorder="1" applyAlignment="1">
      <alignment horizontal="left" vertical="top"/>
    </xf>
    <xf numFmtId="43" fontId="10" fillId="0" borderId="29" xfId="42" applyFont="1" applyFill="1" applyBorder="1" applyAlignment="1">
      <alignment horizontal="left" vertical="top"/>
    </xf>
    <xf numFmtId="3" fontId="10" fillId="0" borderId="30" xfId="42" applyNumberFormat="1" applyFont="1" applyFill="1" applyBorder="1" applyAlignment="1">
      <alignment horizontal="right" vertical="top"/>
    </xf>
    <xf numFmtId="3" fontId="10" fillId="0" borderId="29" xfId="42" applyNumberFormat="1" applyFont="1" applyFill="1" applyBorder="1" applyAlignment="1">
      <alignment horizontal="right" vertical="top"/>
    </xf>
    <xf numFmtId="167" fontId="10" fillId="0" borderId="31" xfId="42" applyNumberFormat="1" applyFont="1" applyFill="1" applyBorder="1" applyAlignment="1">
      <alignment horizontal="left" vertical="top"/>
    </xf>
    <xf numFmtId="43" fontId="10" fillId="0" borderId="32" xfId="42" applyFont="1" applyFill="1" applyBorder="1" applyAlignment="1">
      <alignment horizontal="left" vertical="top"/>
    </xf>
    <xf numFmtId="3" fontId="10" fillId="0" borderId="32" xfId="42" applyNumberFormat="1" applyFont="1" applyFill="1" applyBorder="1" applyAlignment="1">
      <alignment horizontal="right" vertical="top"/>
    </xf>
    <xf numFmtId="167" fontId="10" fillId="0" borderId="33" xfId="42" applyNumberFormat="1" applyFont="1" applyFill="1" applyBorder="1" applyAlignment="1">
      <alignment horizontal="left" vertical="top"/>
    </xf>
    <xf numFmtId="43" fontId="10" fillId="0" borderId="34" xfId="42" applyFont="1" applyFill="1" applyBorder="1" applyAlignment="1">
      <alignment horizontal="left" vertical="top"/>
    </xf>
    <xf numFmtId="3" fontId="10" fillId="0" borderId="34" xfId="42" applyNumberFormat="1" applyFont="1" applyFill="1" applyBorder="1" applyAlignment="1">
      <alignment horizontal="right" vertical="top"/>
    </xf>
    <xf numFmtId="167" fontId="10" fillId="0" borderId="35" xfId="42" applyNumberFormat="1" applyFont="1" applyFill="1" applyBorder="1" applyAlignment="1">
      <alignment horizontal="left" vertical="top"/>
    </xf>
    <xf numFmtId="43" fontId="10" fillId="0" borderId="36" xfId="42" applyFont="1" applyFill="1" applyBorder="1" applyAlignment="1">
      <alignment horizontal="left" vertical="top"/>
    </xf>
    <xf numFmtId="3" fontId="10" fillId="0" borderId="36" xfId="42" applyNumberFormat="1" applyFont="1" applyFill="1" applyBorder="1" applyAlignment="1">
      <alignment horizontal="right" vertical="top"/>
    </xf>
    <xf numFmtId="43" fontId="0" fillId="0" borderId="25" xfId="42" applyFont="1" applyFill="1" applyBorder="1" applyAlignment="1">
      <alignment/>
    </xf>
    <xf numFmtId="43" fontId="0" fillId="0" borderId="26" xfId="42" applyFont="1" applyFill="1" applyBorder="1" applyAlignment="1">
      <alignment/>
    </xf>
    <xf numFmtId="167" fontId="10" fillId="0" borderId="28" xfId="42" applyNumberFormat="1" applyFont="1" applyFill="1" applyBorder="1" applyAlignment="1">
      <alignment horizontal="left" vertical="top"/>
    </xf>
    <xf numFmtId="43" fontId="10" fillId="0" borderId="29" xfId="42" applyFont="1" applyFill="1" applyBorder="1" applyAlignment="1">
      <alignment horizontal="left" vertical="top"/>
    </xf>
    <xf numFmtId="3" fontId="10" fillId="0" borderId="29" xfId="42" applyNumberFormat="1" applyFont="1" applyFill="1" applyBorder="1" applyAlignment="1">
      <alignment horizontal="right" vertical="top"/>
    </xf>
    <xf numFmtId="43" fontId="10" fillId="0" borderId="37" xfId="42" applyFont="1" applyFill="1" applyBorder="1" applyAlignment="1">
      <alignment horizontal="left" vertical="top"/>
    </xf>
    <xf numFmtId="167" fontId="10" fillId="0" borderId="16" xfId="42" applyNumberFormat="1" applyFont="1" applyFill="1" applyBorder="1" applyAlignment="1">
      <alignment horizontal="left" vertical="top"/>
    </xf>
    <xf numFmtId="3" fontId="10" fillId="0" borderId="37" xfId="42" applyNumberFormat="1" applyFont="1" applyFill="1" applyBorder="1" applyAlignment="1">
      <alignment horizontal="right" vertical="top"/>
    </xf>
    <xf numFmtId="167" fontId="10" fillId="0" borderId="0" xfId="42" applyNumberFormat="1" applyFont="1" applyFill="1" applyBorder="1" applyAlignment="1">
      <alignment horizontal="left" vertical="top"/>
    </xf>
    <xf numFmtId="43" fontId="10" fillId="0" borderId="27" xfId="42" applyFont="1" applyFill="1" applyBorder="1" applyAlignment="1">
      <alignment horizontal="left" vertical="top"/>
    </xf>
    <xf numFmtId="3" fontId="10" fillId="0" borderId="26" xfId="42" applyNumberFormat="1" applyFont="1" applyFill="1" applyBorder="1" applyAlignment="1">
      <alignment horizontal="right" vertical="top"/>
    </xf>
    <xf numFmtId="167" fontId="66" fillId="0" borderId="28" xfId="42" applyNumberFormat="1" applyFont="1" applyFill="1" applyBorder="1" applyAlignment="1">
      <alignment horizontal="left" vertical="top"/>
    </xf>
    <xf numFmtId="43" fontId="66" fillId="0" borderId="29" xfId="42" applyFont="1" applyFill="1" applyBorder="1" applyAlignment="1">
      <alignment horizontal="left" vertical="top"/>
    </xf>
    <xf numFmtId="3" fontId="66" fillId="0" borderId="29" xfId="42" applyNumberFormat="1" applyFont="1" applyFill="1" applyBorder="1" applyAlignment="1">
      <alignment horizontal="right" vertical="top"/>
    </xf>
    <xf numFmtId="43" fontId="67" fillId="0" borderId="25" xfId="42" applyFont="1" applyFill="1" applyBorder="1" applyAlignment="1">
      <alignment/>
    </xf>
    <xf numFmtId="43" fontId="67" fillId="0" borderId="26" xfId="42" applyFont="1" applyFill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167" fontId="66" fillId="0" borderId="33" xfId="42" applyNumberFormat="1" applyFont="1" applyFill="1" applyBorder="1" applyAlignment="1">
      <alignment horizontal="left" vertical="top"/>
    </xf>
    <xf numFmtId="43" fontId="66" fillId="0" borderId="34" xfId="42" applyFont="1" applyFill="1" applyBorder="1" applyAlignment="1">
      <alignment horizontal="left" vertical="top"/>
    </xf>
    <xf numFmtId="3" fontId="66" fillId="0" borderId="34" xfId="42" applyNumberFormat="1" applyFont="1" applyFill="1" applyBorder="1" applyAlignment="1">
      <alignment horizontal="right" vertical="top"/>
    </xf>
    <xf numFmtId="167" fontId="66" fillId="0" borderId="31" xfId="42" applyNumberFormat="1" applyFont="1" applyFill="1" applyBorder="1" applyAlignment="1">
      <alignment horizontal="left" vertical="top"/>
    </xf>
    <xf numFmtId="43" fontId="66" fillId="0" borderId="32" xfId="42" applyFont="1" applyFill="1" applyBorder="1" applyAlignment="1">
      <alignment horizontal="left" vertical="top"/>
    </xf>
    <xf numFmtId="3" fontId="66" fillId="0" borderId="32" xfId="42" applyNumberFormat="1" applyFont="1" applyFill="1" applyBorder="1" applyAlignment="1">
      <alignment horizontal="right" vertical="top"/>
    </xf>
    <xf numFmtId="43" fontId="69" fillId="0" borderId="25" xfId="42" applyFont="1" applyFill="1" applyBorder="1" applyAlignment="1">
      <alignment/>
    </xf>
    <xf numFmtId="43" fontId="69" fillId="0" borderId="26" xfId="42" applyFont="1" applyFill="1" applyBorder="1" applyAlignment="1">
      <alignment/>
    </xf>
    <xf numFmtId="167" fontId="70" fillId="0" borderId="28" xfId="42" applyNumberFormat="1" applyFont="1" applyFill="1" applyBorder="1" applyAlignment="1">
      <alignment horizontal="left" vertical="top"/>
    </xf>
    <xf numFmtId="43" fontId="70" fillId="0" borderId="29" xfId="42" applyFont="1" applyFill="1" applyBorder="1" applyAlignment="1">
      <alignment horizontal="left" vertical="top"/>
    </xf>
    <xf numFmtId="3" fontId="70" fillId="0" borderId="29" xfId="42" applyNumberFormat="1" applyFont="1" applyFill="1" applyBorder="1" applyAlignment="1">
      <alignment horizontal="right" vertical="top"/>
    </xf>
    <xf numFmtId="0" fontId="69" fillId="0" borderId="0" xfId="0" applyFont="1" applyAlignment="1">
      <alignment/>
    </xf>
    <xf numFmtId="167" fontId="70" fillId="0" borderId="31" xfId="42" applyNumberFormat="1" applyFont="1" applyFill="1" applyBorder="1" applyAlignment="1">
      <alignment horizontal="left" vertical="top"/>
    </xf>
    <xf numFmtId="43" fontId="70" fillId="0" borderId="32" xfId="42" applyFont="1" applyFill="1" applyBorder="1" applyAlignment="1">
      <alignment horizontal="left" vertical="top"/>
    </xf>
    <xf numFmtId="3" fontId="70" fillId="0" borderId="32" xfId="42" applyNumberFormat="1" applyFont="1" applyFill="1" applyBorder="1" applyAlignment="1">
      <alignment horizontal="right" vertical="top"/>
    </xf>
    <xf numFmtId="167" fontId="70" fillId="0" borderId="33" xfId="42" applyNumberFormat="1" applyFont="1" applyFill="1" applyBorder="1" applyAlignment="1">
      <alignment horizontal="left" vertical="top"/>
    </xf>
    <xf numFmtId="43" fontId="70" fillId="0" borderId="34" xfId="42" applyFont="1" applyFill="1" applyBorder="1" applyAlignment="1">
      <alignment horizontal="left" vertical="top"/>
    </xf>
    <xf numFmtId="3" fontId="70" fillId="0" borderId="34" xfId="42" applyNumberFormat="1" applyFont="1" applyFill="1" applyBorder="1" applyAlignment="1">
      <alignment horizontal="right" vertical="top"/>
    </xf>
    <xf numFmtId="3" fontId="71" fillId="0" borderId="0" xfId="42" applyNumberFormat="1" applyFont="1" applyFill="1" applyBorder="1" applyAlignment="1">
      <alignment horizontal="right" vertical="top"/>
    </xf>
    <xf numFmtId="43" fontId="0" fillId="0" borderId="25" xfId="42" applyFont="1" applyFill="1" applyBorder="1" applyAlignment="1">
      <alignment/>
    </xf>
    <xf numFmtId="43" fontId="0" fillId="0" borderId="26" xfId="42" applyFont="1" applyFill="1" applyBorder="1" applyAlignment="1">
      <alignment/>
    </xf>
    <xf numFmtId="167" fontId="10" fillId="0" borderId="13" xfId="42" applyNumberFormat="1" applyFont="1" applyFill="1" applyBorder="1" applyAlignment="1">
      <alignment horizontal="left" vertical="top"/>
    </xf>
    <xf numFmtId="3" fontId="10" fillId="0" borderId="12" xfId="42" applyNumberFormat="1" applyFont="1" applyFill="1" applyBorder="1" applyAlignment="1">
      <alignment horizontal="right" vertical="top"/>
    </xf>
    <xf numFmtId="167" fontId="10" fillId="0" borderId="14" xfId="42" applyNumberFormat="1" applyFont="1" applyFill="1" applyBorder="1" applyAlignment="1">
      <alignment horizontal="left" vertical="top"/>
    </xf>
    <xf numFmtId="43" fontId="10" fillId="0" borderId="38" xfId="42" applyFont="1" applyFill="1" applyBorder="1" applyAlignment="1">
      <alignment horizontal="left" vertical="top" wrapText="1"/>
    </xf>
    <xf numFmtId="3" fontId="10" fillId="0" borderId="38" xfId="42" applyNumberFormat="1" applyFont="1" applyFill="1" applyBorder="1" applyAlignment="1">
      <alignment horizontal="right" vertical="top"/>
    </xf>
    <xf numFmtId="43" fontId="10" fillId="0" borderId="38" xfId="42" applyFont="1" applyFill="1" applyBorder="1" applyAlignment="1">
      <alignment horizontal="left" vertical="top"/>
    </xf>
    <xf numFmtId="43" fontId="0" fillId="0" borderId="16" xfId="42" applyFont="1" applyFill="1" applyBorder="1" applyAlignment="1">
      <alignment/>
    </xf>
    <xf numFmtId="43" fontId="10" fillId="0" borderId="37" xfId="42" applyFont="1" applyFill="1" applyBorder="1" applyAlignment="1">
      <alignment horizontal="left" vertical="top"/>
    </xf>
    <xf numFmtId="3" fontId="0" fillId="0" borderId="37" xfId="42" applyNumberFormat="1" applyFont="1" applyFill="1" applyBorder="1" applyAlignment="1">
      <alignment/>
    </xf>
    <xf numFmtId="43" fontId="10" fillId="0" borderId="36" xfId="42" applyFont="1" applyFill="1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43" fontId="0" fillId="0" borderId="25" xfId="42" applyFont="1" applyFill="1" applyBorder="1" applyAlignment="1">
      <alignment/>
    </xf>
    <xf numFmtId="43" fontId="0" fillId="0" borderId="26" xfId="42" applyFont="1" applyFill="1" applyBorder="1" applyAlignment="1">
      <alignment/>
    </xf>
    <xf numFmtId="3" fontId="10" fillId="0" borderId="31" xfId="42" applyNumberFormat="1" applyFont="1" applyFill="1" applyBorder="1" applyAlignment="1">
      <alignment horizontal="right" vertical="top"/>
    </xf>
    <xf numFmtId="167" fontId="10" fillId="0" borderId="35" xfId="42" applyNumberFormat="1" applyFont="1" applyFill="1" applyBorder="1" applyAlignment="1">
      <alignment horizontal="left" vertical="top"/>
    </xf>
    <xf numFmtId="43" fontId="10" fillId="0" borderId="36" xfId="42" applyFont="1" applyFill="1" applyBorder="1" applyAlignment="1">
      <alignment horizontal="left" vertical="top"/>
    </xf>
    <xf numFmtId="3" fontId="10" fillId="0" borderId="36" xfId="42" applyNumberFormat="1" applyFont="1" applyFill="1" applyBorder="1" applyAlignment="1">
      <alignment horizontal="right" vertical="top"/>
    </xf>
    <xf numFmtId="167" fontId="10" fillId="0" borderId="33" xfId="42" applyNumberFormat="1" applyFont="1" applyFill="1" applyBorder="1" applyAlignment="1">
      <alignment horizontal="left" vertical="top"/>
    </xf>
    <xf numFmtId="43" fontId="10" fillId="0" borderId="34" xfId="42" applyFont="1" applyFill="1" applyBorder="1" applyAlignment="1">
      <alignment horizontal="left" vertical="top"/>
    </xf>
    <xf numFmtId="3" fontId="10" fillId="0" borderId="34" xfId="42" applyNumberFormat="1" applyFont="1" applyFill="1" applyBorder="1" applyAlignment="1">
      <alignment horizontal="right" vertical="top"/>
    </xf>
    <xf numFmtId="43" fontId="10" fillId="0" borderId="34" xfId="42" applyFont="1" applyFill="1" applyBorder="1" applyAlignment="1">
      <alignment horizontal="left" vertical="top" wrapText="1"/>
    </xf>
    <xf numFmtId="167" fontId="10" fillId="0" borderId="31" xfId="42" applyNumberFormat="1" applyFont="1" applyFill="1" applyBorder="1" applyAlignment="1">
      <alignment horizontal="left" vertical="top"/>
    </xf>
    <xf numFmtId="43" fontId="10" fillId="0" borderId="32" xfId="42" applyFont="1" applyFill="1" applyBorder="1" applyAlignment="1">
      <alignment horizontal="left" vertical="top"/>
    </xf>
    <xf numFmtId="3" fontId="10" fillId="0" borderId="32" xfId="42" applyNumberFormat="1" applyFont="1" applyFill="1" applyBorder="1" applyAlignment="1">
      <alignment horizontal="right" vertical="top"/>
    </xf>
    <xf numFmtId="43" fontId="0" fillId="0" borderId="39" xfId="42" applyFont="1" applyFill="1" applyBorder="1" applyAlignment="1">
      <alignment/>
    </xf>
    <xf numFmtId="43" fontId="10" fillId="0" borderId="40" xfId="42" applyFont="1" applyFill="1" applyBorder="1" applyAlignment="1">
      <alignment horizontal="left" vertical="top"/>
    </xf>
    <xf numFmtId="3" fontId="0" fillId="0" borderId="40" xfId="42" applyNumberFormat="1" applyFont="1" applyFill="1" applyBorder="1" applyAlignment="1">
      <alignment/>
    </xf>
    <xf numFmtId="167" fontId="10" fillId="0" borderId="14" xfId="42" applyNumberFormat="1" applyFont="1" applyFill="1" applyBorder="1" applyAlignment="1">
      <alignment horizontal="left" vertical="top"/>
    </xf>
    <xf numFmtId="43" fontId="10" fillId="0" borderId="38" xfId="42" applyFont="1" applyFill="1" applyBorder="1" applyAlignment="1">
      <alignment horizontal="left" vertical="top"/>
    </xf>
    <xf numFmtId="3" fontId="10" fillId="0" borderId="38" xfId="42" applyNumberFormat="1" applyFont="1" applyFill="1" applyBorder="1" applyAlignment="1">
      <alignment horizontal="right" vertical="top"/>
    </xf>
    <xf numFmtId="43" fontId="10" fillId="0" borderId="29" xfId="42" applyFont="1" applyFill="1" applyBorder="1" applyAlignment="1">
      <alignment horizontal="left" vertical="top" wrapText="1"/>
    </xf>
    <xf numFmtId="3" fontId="10" fillId="0" borderId="28" xfId="42" applyNumberFormat="1" applyFont="1" applyFill="1" applyBorder="1" applyAlignment="1">
      <alignment horizontal="right" vertical="top"/>
    </xf>
    <xf numFmtId="3" fontId="10" fillId="0" borderId="31" xfId="42" applyNumberFormat="1" applyFont="1" applyFill="1" applyBorder="1" applyAlignment="1">
      <alignment horizontal="right" vertical="top"/>
    </xf>
    <xf numFmtId="43" fontId="10" fillId="0" borderId="32" xfId="42" applyFont="1" applyFill="1" applyBorder="1" applyAlignment="1">
      <alignment horizontal="left" vertical="top" wrapText="1"/>
    </xf>
    <xf numFmtId="167" fontId="10" fillId="0" borderId="41" xfId="42" applyNumberFormat="1" applyFont="1" applyFill="1" applyBorder="1" applyAlignment="1">
      <alignment horizontal="left" vertical="top"/>
    </xf>
    <xf numFmtId="43" fontId="10" fillId="0" borderId="42" xfId="42" applyFont="1" applyFill="1" applyBorder="1" applyAlignment="1">
      <alignment horizontal="left" vertical="top"/>
    </xf>
    <xf numFmtId="3" fontId="10" fillId="0" borderId="42" xfId="42" applyNumberFormat="1" applyFont="1" applyFill="1" applyBorder="1" applyAlignment="1">
      <alignment horizontal="right" vertical="top"/>
    </xf>
    <xf numFmtId="167" fontId="10" fillId="0" borderId="43" xfId="42" applyNumberFormat="1" applyFont="1" applyFill="1" applyBorder="1" applyAlignment="1">
      <alignment horizontal="left" vertical="top"/>
    </xf>
    <xf numFmtId="43" fontId="10" fillId="0" borderId="44" xfId="42" applyFont="1" applyFill="1" applyBorder="1" applyAlignment="1">
      <alignment horizontal="left" vertical="top"/>
    </xf>
    <xf numFmtId="3" fontId="10" fillId="0" borderId="44" xfId="42" applyNumberFormat="1" applyFont="1" applyFill="1" applyBorder="1" applyAlignment="1">
      <alignment horizontal="right" vertical="top"/>
    </xf>
    <xf numFmtId="167" fontId="10" fillId="0" borderId="13" xfId="42" applyNumberFormat="1" applyFont="1" applyFill="1" applyBorder="1" applyAlignment="1">
      <alignment horizontal="left" vertical="top"/>
    </xf>
    <xf numFmtId="43" fontId="10" fillId="0" borderId="12" xfId="42" applyFont="1" applyFill="1" applyBorder="1" applyAlignment="1">
      <alignment horizontal="left" vertical="top"/>
    </xf>
    <xf numFmtId="3" fontId="10" fillId="0" borderId="12" xfId="42" applyNumberFormat="1" applyFont="1" applyFill="1" applyBorder="1" applyAlignment="1">
      <alignment horizontal="right" vertical="top"/>
    </xf>
    <xf numFmtId="3" fontId="10" fillId="0" borderId="27" xfId="42" applyNumberFormat="1" applyFont="1" applyFill="1" applyBorder="1" applyAlignment="1">
      <alignment horizontal="right" vertical="top"/>
    </xf>
    <xf numFmtId="43" fontId="0" fillId="0" borderId="45" xfId="42" applyFont="1" applyFill="1" applyBorder="1" applyAlignment="1">
      <alignment/>
    </xf>
    <xf numFmtId="43" fontId="0" fillId="0" borderId="46" xfId="42" applyFont="1" applyFill="1" applyBorder="1" applyAlignment="1">
      <alignment/>
    </xf>
    <xf numFmtId="43" fontId="0" fillId="0" borderId="0" xfId="42" applyFont="1" applyFill="1" applyBorder="1" applyAlignment="1">
      <alignment/>
    </xf>
    <xf numFmtId="3" fontId="0" fillId="0" borderId="27" xfId="42" applyNumberFormat="1" applyFont="1" applyFill="1" applyBorder="1" applyAlignment="1">
      <alignment/>
    </xf>
    <xf numFmtId="43" fontId="10" fillId="0" borderId="32" xfId="42" applyFont="1" applyFill="1" applyBorder="1" applyAlignment="1">
      <alignment horizontal="left" vertical="top" wrapText="1"/>
    </xf>
    <xf numFmtId="165" fontId="10" fillId="0" borderId="26" xfId="42" applyNumberFormat="1" applyFont="1" applyFill="1" applyBorder="1" applyAlignment="1">
      <alignment horizontal="left" vertical="top"/>
    </xf>
    <xf numFmtId="165" fontId="10" fillId="0" borderId="26" xfId="42" applyNumberFormat="1" applyFont="1" applyFill="1" applyBorder="1" applyAlignment="1">
      <alignment horizontal="left" vertical="top"/>
    </xf>
    <xf numFmtId="43" fontId="0" fillId="0" borderId="47" xfId="42" applyFont="1" applyFill="1" applyBorder="1" applyAlignment="1">
      <alignment/>
    </xf>
    <xf numFmtId="167" fontId="10" fillId="0" borderId="41" xfId="42" applyNumberFormat="1" applyFont="1" applyFill="1" applyBorder="1" applyAlignment="1">
      <alignment horizontal="left" vertical="top"/>
    </xf>
    <xf numFmtId="43" fontId="10" fillId="0" borderId="42" xfId="42" applyFont="1" applyFill="1" applyBorder="1" applyAlignment="1">
      <alignment horizontal="left" vertical="top"/>
    </xf>
    <xf numFmtId="3" fontId="10" fillId="0" borderId="42" xfId="42" applyNumberFormat="1" applyFont="1" applyFill="1" applyBorder="1" applyAlignment="1">
      <alignment horizontal="right" vertical="top"/>
    </xf>
    <xf numFmtId="167" fontId="10" fillId="0" borderId="39" xfId="42" applyNumberFormat="1" applyFont="1" applyFill="1" applyBorder="1" applyAlignment="1">
      <alignment horizontal="left" vertical="top"/>
    </xf>
    <xf numFmtId="3" fontId="10" fillId="0" borderId="40" xfId="42" applyNumberFormat="1" applyFont="1" applyFill="1" applyBorder="1" applyAlignment="1">
      <alignment horizontal="right" vertical="top"/>
    </xf>
    <xf numFmtId="167" fontId="10" fillId="0" borderId="48" xfId="42" applyNumberFormat="1" applyFont="1" applyFill="1" applyBorder="1" applyAlignment="1">
      <alignment horizontal="left" vertical="top"/>
    </xf>
    <xf numFmtId="3" fontId="10" fillId="0" borderId="49" xfId="42" applyNumberFormat="1" applyFont="1" applyFill="1" applyBorder="1" applyAlignment="1">
      <alignment horizontal="right" vertical="top"/>
    </xf>
    <xf numFmtId="43" fontId="0" fillId="0" borderId="50" xfId="42" applyFont="1" applyFill="1" applyBorder="1" applyAlignment="1">
      <alignment/>
    </xf>
    <xf numFmtId="43" fontId="0" fillId="0" borderId="46" xfId="42" applyFont="1" applyFill="1" applyBorder="1" applyAlignment="1">
      <alignment/>
    </xf>
    <xf numFmtId="0" fontId="5" fillId="0" borderId="0" xfId="0" applyFont="1" applyAlignment="1">
      <alignment/>
    </xf>
    <xf numFmtId="49" fontId="23" fillId="0" borderId="51" xfId="42" applyNumberFormat="1" applyFont="1" applyFill="1" applyBorder="1" applyAlignment="1">
      <alignment horizontal="left" vertical="top"/>
    </xf>
    <xf numFmtId="43" fontId="0" fillId="0" borderId="15" xfId="42" applyFont="1" applyFill="1" applyBorder="1" applyAlignment="1">
      <alignment/>
    </xf>
    <xf numFmtId="43" fontId="23" fillId="0" borderId="38" xfId="42" applyFont="1" applyFill="1" applyBorder="1" applyAlignment="1">
      <alignment horizontal="left" vertical="top"/>
    </xf>
    <xf numFmtId="3" fontId="23" fillId="0" borderId="51" xfId="42" applyNumberFormat="1" applyFont="1" applyFill="1" applyBorder="1" applyAlignment="1">
      <alignment horizontal="right" vertical="top"/>
    </xf>
    <xf numFmtId="3" fontId="23" fillId="0" borderId="0" xfId="42" applyNumberFormat="1" applyFont="1" applyFill="1" applyBorder="1" applyAlignment="1">
      <alignment horizontal="right" vertical="top"/>
    </xf>
    <xf numFmtId="49" fontId="10" fillId="0" borderId="11" xfId="42" applyNumberFormat="1" applyFont="1" applyFill="1" applyBorder="1" applyAlignment="1">
      <alignment horizontal="left" vertical="top"/>
    </xf>
    <xf numFmtId="164" fontId="23" fillId="0" borderId="51" xfId="42" applyNumberFormat="1" applyFont="1" applyFill="1" applyBorder="1" applyAlignment="1">
      <alignment horizontal="left" vertical="top"/>
    </xf>
    <xf numFmtId="165" fontId="10" fillId="0" borderId="11" xfId="42" applyNumberFormat="1" applyFont="1" applyFill="1" applyBorder="1" applyAlignment="1">
      <alignment horizontal="left" vertical="top"/>
    </xf>
    <xf numFmtId="43" fontId="10" fillId="0" borderId="13" xfId="42" applyFont="1" applyFill="1" applyBorder="1" applyAlignment="1">
      <alignment horizontal="left" vertical="top"/>
    </xf>
    <xf numFmtId="166" fontId="10" fillId="0" borderId="15" xfId="42" applyNumberFormat="1" applyFont="1" applyFill="1" applyBorder="1" applyAlignment="1">
      <alignment horizontal="left" vertical="top"/>
    </xf>
    <xf numFmtId="43" fontId="10" fillId="0" borderId="14" xfId="42" applyFont="1" applyFill="1" applyBorder="1" applyAlignment="1">
      <alignment horizontal="left" vertical="top" wrapText="1"/>
    </xf>
    <xf numFmtId="3" fontId="10" fillId="0" borderId="15" xfId="42" applyNumberFormat="1" applyFont="1" applyFill="1" applyBorder="1" applyAlignment="1">
      <alignment horizontal="right" vertical="top"/>
    </xf>
    <xf numFmtId="43" fontId="0" fillId="0" borderId="10" xfId="42" applyFont="1" applyFill="1" applyBorder="1" applyAlignment="1">
      <alignment/>
    </xf>
    <xf numFmtId="166" fontId="10" fillId="0" borderId="15" xfId="42" applyNumberFormat="1" applyFont="1" applyFill="1" applyBorder="1" applyAlignment="1">
      <alignment horizontal="left" vertical="top"/>
    </xf>
    <xf numFmtId="43" fontId="0" fillId="0" borderId="52" xfId="42" applyFont="1" applyFill="1" applyBorder="1" applyAlignment="1">
      <alignment/>
    </xf>
    <xf numFmtId="3" fontId="0" fillId="0" borderId="52" xfId="42" applyNumberFormat="1" applyFont="1" applyFill="1" applyBorder="1" applyAlignment="1">
      <alignment/>
    </xf>
    <xf numFmtId="43" fontId="10" fillId="0" borderId="0" xfId="42" applyFont="1" applyFill="1" applyBorder="1" applyAlignment="1">
      <alignment horizontal="left" vertical="top"/>
    </xf>
    <xf numFmtId="3" fontId="0" fillId="0" borderId="10" xfId="42" applyNumberFormat="1" applyFont="1" applyFill="1" applyBorder="1" applyAlignment="1">
      <alignment/>
    </xf>
    <xf numFmtId="43" fontId="10" fillId="0" borderId="13" xfId="42" applyFont="1" applyFill="1" applyBorder="1" applyAlignment="1">
      <alignment horizontal="left" vertical="top" wrapText="1"/>
    </xf>
    <xf numFmtId="43" fontId="0" fillId="0" borderId="11" xfId="42" applyFont="1" applyFill="1" applyBorder="1" applyAlignment="1">
      <alignment/>
    </xf>
    <xf numFmtId="167" fontId="10" fillId="0" borderId="15" xfId="42" applyNumberFormat="1" applyFont="1" applyFill="1" applyBorder="1" applyAlignment="1">
      <alignment horizontal="left" vertical="top"/>
    </xf>
    <xf numFmtId="43" fontId="0" fillId="0" borderId="52" xfId="42" applyFont="1" applyFill="1" applyBorder="1" applyAlignment="1">
      <alignment/>
    </xf>
    <xf numFmtId="3" fontId="0" fillId="0" borderId="52" xfId="42" applyNumberFormat="1" applyFont="1" applyFill="1" applyBorder="1" applyAlignment="1">
      <alignment/>
    </xf>
    <xf numFmtId="165" fontId="10" fillId="0" borderId="15" xfId="42" applyNumberFormat="1" applyFont="1" applyFill="1" applyBorder="1" applyAlignment="1">
      <alignment horizontal="left" vertical="top"/>
    </xf>
    <xf numFmtId="43" fontId="10" fillId="0" borderId="14" xfId="42" applyFont="1" applyFill="1" applyBorder="1" applyAlignment="1">
      <alignment horizontal="left" vertical="top"/>
    </xf>
    <xf numFmtId="43" fontId="10" fillId="0" borderId="16" xfId="42" applyFont="1" applyFill="1" applyBorder="1" applyAlignment="1">
      <alignment horizontal="left" vertical="top"/>
    </xf>
    <xf numFmtId="167" fontId="10" fillId="0" borderId="15" xfId="42" applyNumberFormat="1" applyFont="1" applyFill="1" applyBorder="1" applyAlignment="1">
      <alignment horizontal="left" vertical="top"/>
    </xf>
    <xf numFmtId="3" fontId="0" fillId="0" borderId="10" xfId="42" applyNumberFormat="1" applyFont="1" applyFill="1" applyBorder="1" applyAlignment="1">
      <alignment/>
    </xf>
    <xf numFmtId="43" fontId="0" fillId="0" borderId="15" xfId="42" applyFont="1" applyFill="1" applyBorder="1" applyAlignment="1">
      <alignment/>
    </xf>
    <xf numFmtId="165" fontId="10" fillId="0" borderId="52" xfId="42" applyNumberFormat="1" applyFont="1" applyFill="1" applyBorder="1" applyAlignment="1">
      <alignment horizontal="left" vertical="top"/>
    </xf>
    <xf numFmtId="3" fontId="10" fillId="0" borderId="52" xfId="42" applyNumberFormat="1" applyFont="1" applyFill="1" applyBorder="1" applyAlignment="1">
      <alignment horizontal="right" vertical="top"/>
    </xf>
    <xf numFmtId="43" fontId="0" fillId="0" borderId="53" xfId="42" applyFont="1" applyFill="1" applyBorder="1" applyAlignment="1">
      <alignment/>
    </xf>
    <xf numFmtId="43" fontId="10" fillId="0" borderId="54" xfId="42" applyFont="1" applyFill="1" applyBorder="1" applyAlignment="1">
      <alignment horizontal="left" vertical="top"/>
    </xf>
    <xf numFmtId="3" fontId="0" fillId="0" borderId="53" xfId="42" applyNumberFormat="1" applyFont="1" applyFill="1" applyBorder="1" applyAlignment="1">
      <alignment/>
    </xf>
    <xf numFmtId="166" fontId="10" fillId="0" borderId="52" xfId="42" applyNumberFormat="1" applyFont="1" applyFill="1" applyBorder="1" applyAlignment="1">
      <alignment horizontal="left" vertical="top"/>
    </xf>
    <xf numFmtId="167" fontId="10" fillId="0" borderId="11" xfId="42" applyNumberFormat="1" applyFont="1" applyFill="1" applyBorder="1" applyAlignment="1">
      <alignment horizontal="left" vertical="top"/>
    </xf>
    <xf numFmtId="167" fontId="10" fillId="0" borderId="10" xfId="42" applyNumberFormat="1" applyFont="1" applyFill="1" applyBorder="1" applyAlignment="1">
      <alignment horizontal="left" vertical="top"/>
    </xf>
    <xf numFmtId="3" fontId="10" fillId="0" borderId="10" xfId="42" applyNumberFormat="1" applyFont="1" applyFill="1" applyBorder="1" applyAlignment="1">
      <alignment horizontal="right" vertical="top"/>
    </xf>
    <xf numFmtId="49" fontId="10" fillId="0" borderId="15" xfId="42" applyNumberFormat="1" applyFont="1" applyFill="1" applyBorder="1" applyAlignment="1">
      <alignment horizontal="left" vertical="top"/>
    </xf>
    <xf numFmtId="165" fontId="10" fillId="0" borderId="10" xfId="42" applyNumberFormat="1" applyFont="1" applyFill="1" applyBorder="1" applyAlignment="1">
      <alignment horizontal="left" vertical="top"/>
    </xf>
    <xf numFmtId="43" fontId="23" fillId="0" borderId="55" xfId="42" applyFont="1" applyFill="1" applyBorder="1" applyAlignment="1">
      <alignment horizontal="left" vertical="top"/>
    </xf>
    <xf numFmtId="3" fontId="10" fillId="0" borderId="30" xfId="42" applyNumberFormat="1" applyFont="1" applyFill="1" applyBorder="1" applyAlignment="1">
      <alignment horizontal="right" vertical="top"/>
    </xf>
    <xf numFmtId="10" fontId="19" fillId="0" borderId="0" xfId="51" applyNumberFormat="1" applyFont="1" applyFill="1">
      <alignment/>
      <protection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/>
    </xf>
    <xf numFmtId="0" fontId="0" fillId="0" borderId="51" xfId="0" applyFill="1" applyBorder="1" applyAlignment="1">
      <alignment vertical="center"/>
    </xf>
    <xf numFmtId="0" fontId="0" fillId="0" borderId="51" xfId="0" applyFill="1" applyBorder="1" applyAlignment="1">
      <alignment horizontal="center" vertical="center"/>
    </xf>
    <xf numFmtId="0" fontId="0" fillId="0" borderId="57" xfId="0" applyFill="1" applyBorder="1" applyAlignment="1">
      <alignment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vertical="center"/>
    </xf>
    <xf numFmtId="0" fontId="0" fillId="0" borderId="59" xfId="0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0" xfId="0" applyFill="1" applyBorder="1" applyAlignment="1">
      <alignment horizontal="center" vertical="center"/>
    </xf>
    <xf numFmtId="0" fontId="0" fillId="0" borderId="57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51" xfId="0" applyFont="1" applyFill="1" applyBorder="1" applyAlignment="1">
      <alignment vertical="center"/>
    </xf>
    <xf numFmtId="0" fontId="20" fillId="0" borderId="0" xfId="0" applyFont="1" applyFill="1" applyAlignment="1">
      <alignment vertical="center" wrapText="1"/>
    </xf>
    <xf numFmtId="0" fontId="0" fillId="0" borderId="56" xfId="0" applyFont="1" applyFill="1" applyBorder="1" applyAlignment="1">
      <alignment vertical="center"/>
    </xf>
    <xf numFmtId="0" fontId="20" fillId="0" borderId="56" xfId="0" applyFont="1" applyFill="1" applyBorder="1" applyAlignment="1">
      <alignment vertical="center" wrapText="1"/>
    </xf>
    <xf numFmtId="0" fontId="8" fillId="0" borderId="56" xfId="0" applyFont="1" applyFill="1" applyBorder="1" applyAlignment="1">
      <alignment vertical="center"/>
    </xf>
    <xf numFmtId="0" fontId="0" fillId="0" borderId="56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right" vertical="center"/>
    </xf>
    <xf numFmtId="0" fontId="67" fillId="0" borderId="0" xfId="0" applyFont="1" applyFill="1" applyAlignment="1">
      <alignment/>
    </xf>
    <xf numFmtId="0" fontId="27" fillId="0" borderId="56" xfId="0" applyFont="1" applyFill="1" applyBorder="1" applyAlignment="1">
      <alignment wrapText="1"/>
    </xf>
    <xf numFmtId="0" fontId="8" fillId="0" borderId="59" xfId="0" applyFont="1" applyFill="1" applyBorder="1" applyAlignment="1">
      <alignment vertical="center"/>
    </xf>
    <xf numFmtId="49" fontId="8" fillId="0" borderId="59" xfId="0" applyNumberFormat="1" applyFont="1" applyFill="1" applyBorder="1" applyAlignment="1">
      <alignment vertical="center"/>
    </xf>
    <xf numFmtId="0" fontId="8" fillId="0" borderId="59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0" fillId="0" borderId="59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56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left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center" vertical="center" wrapText="1"/>
    </xf>
    <xf numFmtId="0" fontId="0" fillId="0" borderId="57" xfId="0" applyFill="1" applyBorder="1" applyAlignment="1">
      <alignment horizontal="left" vertical="center" indent="1"/>
    </xf>
    <xf numFmtId="0" fontId="18" fillId="0" borderId="57" xfId="0" applyFont="1" applyFill="1" applyBorder="1" applyAlignment="1">
      <alignment horizontal="left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right" vertical="top"/>
    </xf>
    <xf numFmtId="0" fontId="17" fillId="0" borderId="56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 wrapText="1"/>
    </xf>
    <xf numFmtId="0" fontId="0" fillId="0" borderId="58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/>
    </xf>
    <xf numFmtId="0" fontId="19" fillId="0" borderId="56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168" fontId="23" fillId="0" borderId="61" xfId="42" applyNumberFormat="1" applyFont="1" applyFill="1" applyBorder="1" applyAlignment="1">
      <alignment horizontal="left" vertical="top"/>
    </xf>
    <xf numFmtId="43" fontId="0" fillId="0" borderId="45" xfId="42" applyFont="1" applyFill="1" applyBorder="1" applyAlignment="1">
      <alignment/>
    </xf>
    <xf numFmtId="43" fontId="0" fillId="0" borderId="14" xfId="42" applyFont="1" applyFill="1" applyBorder="1" applyAlignment="1">
      <alignment/>
    </xf>
    <xf numFmtId="3" fontId="23" fillId="0" borderId="38" xfId="42" applyNumberFormat="1" applyFont="1" applyFill="1" applyBorder="1" applyAlignment="1">
      <alignment horizontal="right" vertical="top"/>
    </xf>
    <xf numFmtId="3" fontId="23" fillId="0" borderId="38" xfId="42" applyNumberFormat="1" applyFont="1" applyFill="1" applyBorder="1" applyAlignment="1">
      <alignment horizontal="right" vertical="top"/>
    </xf>
    <xf numFmtId="169" fontId="10" fillId="0" borderId="47" xfId="42" applyNumberFormat="1" applyFont="1" applyFill="1" applyBorder="1" applyAlignment="1">
      <alignment horizontal="left" vertical="top"/>
    </xf>
    <xf numFmtId="43" fontId="0" fillId="0" borderId="13" xfId="42" applyFont="1" applyFill="1" applyBorder="1" applyAlignment="1">
      <alignment/>
    </xf>
    <xf numFmtId="3" fontId="10" fillId="0" borderId="57" xfId="0" applyNumberFormat="1" applyFont="1" applyFill="1" applyBorder="1" applyAlignment="1">
      <alignment vertical="top" wrapText="1"/>
    </xf>
    <xf numFmtId="3" fontId="10" fillId="0" borderId="62" xfId="0" applyNumberFormat="1" applyFont="1" applyFill="1" applyBorder="1" applyAlignment="1">
      <alignment vertical="top" wrapText="1"/>
    </xf>
    <xf numFmtId="3" fontId="10" fillId="0" borderId="29" xfId="0" applyNumberFormat="1" applyFont="1" applyFill="1" applyBorder="1" applyAlignment="1">
      <alignment vertical="top" wrapText="1"/>
    </xf>
    <xf numFmtId="3" fontId="10" fillId="0" borderId="34" xfId="0" applyNumberFormat="1" applyFont="1" applyFill="1" applyBorder="1" applyAlignment="1">
      <alignment vertical="top" wrapText="1"/>
    </xf>
    <xf numFmtId="3" fontId="10" fillId="0" borderId="63" xfId="0" applyNumberFormat="1" applyFont="1" applyFill="1" applyBorder="1" applyAlignment="1">
      <alignment vertical="top" wrapText="1"/>
    </xf>
    <xf numFmtId="3" fontId="10" fillId="0" borderId="64" xfId="0" applyNumberFormat="1" applyFont="1" applyFill="1" applyBorder="1" applyAlignment="1">
      <alignment vertical="top" wrapText="1"/>
    </xf>
    <xf numFmtId="3" fontId="10" fillId="0" borderId="60" xfId="0" applyNumberFormat="1" applyFont="1" applyFill="1" applyBorder="1" applyAlignment="1">
      <alignment vertical="top" wrapText="1"/>
    </xf>
    <xf numFmtId="164" fontId="23" fillId="0" borderId="61" xfId="42" applyNumberFormat="1" applyFont="1" applyFill="1" applyBorder="1" applyAlignment="1">
      <alignment horizontal="left" vertical="top"/>
    </xf>
    <xf numFmtId="165" fontId="10" fillId="0" borderId="47" xfId="42" applyNumberFormat="1" applyFont="1" applyFill="1" applyBorder="1" applyAlignment="1">
      <alignment horizontal="left" vertical="top"/>
    </xf>
    <xf numFmtId="3" fontId="10" fillId="0" borderId="65" xfId="0" applyNumberFormat="1" applyFont="1" applyFill="1" applyBorder="1" applyAlignment="1">
      <alignment vertical="top" wrapText="1"/>
    </xf>
    <xf numFmtId="3" fontId="10" fillId="0" borderId="62" xfId="0" applyNumberFormat="1" applyFont="1" applyFill="1" applyBorder="1" applyAlignment="1">
      <alignment vertical="top" wrapText="1"/>
    </xf>
    <xf numFmtId="3" fontId="10" fillId="0" borderId="32" xfId="0" applyNumberFormat="1" applyFont="1" applyFill="1" applyBorder="1" applyAlignment="1">
      <alignment vertical="top" wrapText="1"/>
    </xf>
    <xf numFmtId="3" fontId="10" fillId="0" borderId="31" xfId="0" applyNumberFormat="1" applyFont="1" applyFill="1" applyBorder="1" applyAlignment="1">
      <alignment vertical="top" wrapText="1"/>
    </xf>
    <xf numFmtId="3" fontId="66" fillId="0" borderId="32" xfId="0" applyNumberFormat="1" applyFont="1" applyFill="1" applyBorder="1" applyAlignment="1">
      <alignment vertical="top" wrapText="1"/>
    </xf>
    <xf numFmtId="3" fontId="66" fillId="0" borderId="34" xfId="0" applyNumberFormat="1" applyFont="1" applyFill="1" applyBorder="1" applyAlignment="1">
      <alignment vertical="top" wrapText="1"/>
    </xf>
    <xf numFmtId="43" fontId="0" fillId="0" borderId="45" xfId="42" applyFont="1" applyFill="1" applyBorder="1" applyAlignment="1">
      <alignment/>
    </xf>
    <xf numFmtId="43" fontId="0" fillId="0" borderId="14" xfId="42" applyFont="1" applyFill="1" applyBorder="1" applyAlignment="1">
      <alignment/>
    </xf>
    <xf numFmtId="43" fontId="0" fillId="0" borderId="13" xfId="42" applyFont="1" applyFill="1" applyBorder="1" applyAlignment="1">
      <alignment/>
    </xf>
    <xf numFmtId="3" fontId="10" fillId="0" borderId="65" xfId="0" applyNumberFormat="1" applyFont="1" applyFill="1" applyBorder="1" applyAlignment="1">
      <alignment vertical="top" wrapText="1"/>
    </xf>
    <xf numFmtId="3" fontId="10" fillId="0" borderId="66" xfId="0" applyNumberFormat="1" applyFont="1" applyFill="1" applyBorder="1" applyAlignment="1">
      <alignment vertical="top" wrapText="1"/>
    </xf>
    <xf numFmtId="3" fontId="66" fillId="0" borderId="67" xfId="0" applyNumberFormat="1" applyFont="1" applyFill="1" applyBorder="1" applyAlignment="1">
      <alignment vertical="top" wrapText="1"/>
    </xf>
    <xf numFmtId="43" fontId="0" fillId="0" borderId="14" xfId="42" applyFont="1" applyFill="1" applyBorder="1" applyAlignment="1">
      <alignment/>
    </xf>
    <xf numFmtId="165" fontId="10" fillId="0" borderId="47" xfId="42" applyNumberFormat="1" applyFont="1" applyFill="1" applyBorder="1" applyAlignment="1">
      <alignment horizontal="left" vertical="top"/>
    </xf>
    <xf numFmtId="3" fontId="10" fillId="0" borderId="67" xfId="0" applyNumberFormat="1" applyFont="1" applyFill="1" applyBorder="1" applyAlignment="1">
      <alignment vertical="top" wrapText="1"/>
    </xf>
    <xf numFmtId="3" fontId="10" fillId="0" borderId="68" xfId="0" applyNumberFormat="1" applyFont="1" applyFill="1" applyBorder="1" applyAlignment="1">
      <alignment vertical="top" wrapText="1"/>
    </xf>
    <xf numFmtId="3" fontId="10" fillId="0" borderId="69" xfId="0" applyNumberFormat="1" applyFont="1" applyFill="1" applyBorder="1" applyAlignment="1">
      <alignment vertical="top" wrapText="1"/>
    </xf>
    <xf numFmtId="3" fontId="10" fillId="0" borderId="70" xfId="0" applyNumberFormat="1" applyFont="1" applyFill="1" applyBorder="1" applyAlignment="1">
      <alignment vertical="top" wrapText="1"/>
    </xf>
    <xf numFmtId="3" fontId="10" fillId="0" borderId="71" xfId="0" applyNumberFormat="1" applyFont="1" applyFill="1" applyBorder="1" applyAlignment="1">
      <alignment vertical="top" wrapText="1"/>
    </xf>
    <xf numFmtId="3" fontId="10" fillId="0" borderId="52" xfId="0" applyNumberFormat="1" applyFont="1" applyFill="1" applyBorder="1" applyAlignment="1">
      <alignment vertical="top" wrapText="1"/>
    </xf>
    <xf numFmtId="43" fontId="0" fillId="0" borderId="13" xfId="42" applyFont="1" applyFill="1" applyBorder="1" applyAlignment="1">
      <alignment/>
    </xf>
    <xf numFmtId="0" fontId="10" fillId="0" borderId="28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vertical="top" wrapText="1"/>
    </xf>
    <xf numFmtId="3" fontId="10" fillId="0" borderId="72" xfId="0" applyNumberFormat="1" applyFont="1" applyFill="1" applyBorder="1" applyAlignment="1">
      <alignment vertical="top" wrapText="1"/>
    </xf>
    <xf numFmtId="43" fontId="0" fillId="0" borderId="16" xfId="42" applyFont="1" applyFill="1" applyBorder="1" applyAlignment="1">
      <alignment/>
    </xf>
    <xf numFmtId="43" fontId="23" fillId="0" borderId="37" xfId="42" applyFont="1" applyFill="1" applyBorder="1" applyAlignment="1">
      <alignment horizontal="left" vertical="top"/>
    </xf>
    <xf numFmtId="3" fontId="0" fillId="0" borderId="37" xfId="42" applyNumberFormat="1" applyFont="1" applyFill="1" applyBorder="1" applyAlignment="1">
      <alignment/>
    </xf>
    <xf numFmtId="3" fontId="10" fillId="0" borderId="60" xfId="0" applyNumberFormat="1" applyFont="1" applyFill="1" applyBorder="1" applyAlignment="1">
      <alignment vertical="top" wrapText="1"/>
    </xf>
    <xf numFmtId="165" fontId="10" fillId="0" borderId="45" xfId="42" applyNumberFormat="1" applyFont="1" applyFill="1" applyBorder="1" applyAlignment="1">
      <alignment horizontal="left" vertical="top"/>
    </xf>
    <xf numFmtId="43" fontId="0" fillId="0" borderId="0" xfId="42" applyFont="1" applyFill="1" applyBorder="1" applyAlignment="1">
      <alignment/>
    </xf>
    <xf numFmtId="3" fontId="0" fillId="0" borderId="27" xfId="42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vertical="top" wrapText="1"/>
    </xf>
    <xf numFmtId="3" fontId="10" fillId="0" borderId="73" xfId="0" applyNumberFormat="1" applyFont="1" applyFill="1" applyBorder="1" applyAlignment="1">
      <alignment vertical="top" wrapText="1"/>
    </xf>
    <xf numFmtId="3" fontId="10" fillId="0" borderId="74" xfId="0" applyNumberFormat="1" applyFont="1" applyFill="1" applyBorder="1" applyAlignment="1">
      <alignment vertical="top" wrapText="1"/>
    </xf>
    <xf numFmtId="43" fontId="23" fillId="0" borderId="27" xfId="42" applyFont="1" applyFill="1" applyBorder="1" applyAlignment="1">
      <alignment horizontal="left" vertical="top"/>
    </xf>
    <xf numFmtId="3" fontId="23" fillId="0" borderId="27" xfId="42" applyNumberFormat="1" applyFont="1" applyFill="1" applyBorder="1" applyAlignment="1">
      <alignment horizontal="right" vertical="top"/>
    </xf>
    <xf numFmtId="3" fontId="10" fillId="0" borderId="0" xfId="0" applyNumberFormat="1" applyFont="1" applyFill="1" applyBorder="1" applyAlignment="1">
      <alignment vertical="top" wrapText="1"/>
    </xf>
    <xf numFmtId="3" fontId="10" fillId="0" borderId="10" xfId="0" applyNumberFormat="1" applyFont="1" applyFill="1" applyBorder="1" applyAlignment="1">
      <alignment vertical="top" wrapText="1"/>
    </xf>
    <xf numFmtId="43" fontId="0" fillId="0" borderId="75" xfId="42" applyFont="1" applyFill="1" applyBorder="1" applyAlignment="1">
      <alignment/>
    </xf>
    <xf numFmtId="43" fontId="0" fillId="0" borderId="76" xfId="42" applyFont="1" applyFill="1" applyBorder="1" applyAlignment="1">
      <alignment/>
    </xf>
    <xf numFmtId="43" fontId="23" fillId="0" borderId="51" xfId="42" applyFont="1" applyFill="1" applyBorder="1" applyAlignment="1">
      <alignment horizontal="left" vertical="top"/>
    </xf>
    <xf numFmtId="43" fontId="0" fillId="0" borderId="77" xfId="42" applyFont="1" applyFill="1" applyBorder="1" applyAlignment="1">
      <alignment/>
    </xf>
    <xf numFmtId="43" fontId="23" fillId="0" borderId="10" xfId="42" applyFont="1" applyFill="1" applyBorder="1" applyAlignment="1">
      <alignment horizontal="left" vertical="top"/>
    </xf>
    <xf numFmtId="43" fontId="0" fillId="0" borderId="78" xfId="42" applyFont="1" applyFill="1" applyBorder="1" applyAlignment="1">
      <alignment/>
    </xf>
    <xf numFmtId="43" fontId="0" fillId="0" borderId="79" xfId="42" applyFont="1" applyFill="1" applyBorder="1" applyAlignment="1">
      <alignment/>
    </xf>
    <xf numFmtId="43" fontId="23" fillId="0" borderId="53" xfId="42" applyFont="1" applyFill="1" applyBorder="1" applyAlignment="1">
      <alignment horizontal="left" vertical="top"/>
    </xf>
    <xf numFmtId="3" fontId="10" fillId="0" borderId="53" xfId="0" applyNumberFormat="1" applyFont="1" applyFill="1" applyBorder="1" applyAlignment="1">
      <alignment vertical="top" wrapText="1"/>
    </xf>
    <xf numFmtId="3" fontId="10" fillId="0" borderId="55" xfId="42" applyNumberFormat="1" applyFont="1" applyFill="1" applyBorder="1" applyAlignment="1">
      <alignment horizontal="right" vertical="top"/>
    </xf>
    <xf numFmtId="164" fontId="23" fillId="0" borderId="80" xfId="42" applyNumberFormat="1" applyFont="1" applyFill="1" applyBorder="1" applyAlignment="1">
      <alignment horizontal="left" vertical="top"/>
    </xf>
    <xf numFmtId="3" fontId="23" fillId="0" borderId="37" xfId="42" applyNumberFormat="1" applyFont="1" applyFill="1" applyBorder="1" applyAlignment="1">
      <alignment horizontal="right" vertical="top"/>
    </xf>
    <xf numFmtId="165" fontId="10" fillId="0" borderId="45" xfId="42" applyNumberFormat="1" applyFont="1" applyFill="1" applyBorder="1" applyAlignment="1">
      <alignment horizontal="left" vertical="top"/>
    </xf>
    <xf numFmtId="3" fontId="10" fillId="0" borderId="77" xfId="0" applyNumberFormat="1" applyFont="1" applyFill="1" applyBorder="1" applyAlignment="1">
      <alignment vertical="top" wrapText="1"/>
    </xf>
    <xf numFmtId="3" fontId="10" fillId="0" borderId="15" xfId="0" applyNumberFormat="1" applyFont="1" applyFill="1" applyBorder="1" applyAlignment="1">
      <alignment vertical="top" wrapText="1"/>
    </xf>
    <xf numFmtId="3" fontId="10" fillId="0" borderId="11" xfId="0" applyNumberFormat="1" applyFont="1" applyFill="1" applyBorder="1" applyAlignment="1">
      <alignment vertical="top" wrapText="1"/>
    </xf>
    <xf numFmtId="43" fontId="0" fillId="0" borderId="81" xfId="42" applyFont="1" applyFill="1" applyBorder="1" applyAlignment="1">
      <alignment/>
    </xf>
    <xf numFmtId="43" fontId="0" fillId="0" borderId="54" xfId="42" applyFont="1" applyFill="1" applyBorder="1" applyAlignment="1">
      <alignment/>
    </xf>
    <xf numFmtId="43" fontId="10" fillId="0" borderId="82" xfId="42" applyFont="1" applyFill="1" applyBorder="1" applyAlignment="1">
      <alignment horizontal="left" vertical="top"/>
    </xf>
    <xf numFmtId="3" fontId="0" fillId="0" borderId="82" xfId="42" applyNumberFormat="1" applyFont="1" applyFill="1" applyBorder="1" applyAlignment="1">
      <alignment/>
    </xf>
    <xf numFmtId="3" fontId="10" fillId="0" borderId="82" xfId="0" applyNumberFormat="1" applyFont="1" applyFill="1" applyBorder="1" applyAlignment="1">
      <alignment vertical="top" wrapText="1"/>
    </xf>
    <xf numFmtId="3" fontId="10" fillId="0" borderId="83" xfId="0" applyNumberFormat="1" applyFont="1" applyFill="1" applyBorder="1" applyAlignment="1">
      <alignment vertical="top" wrapText="1"/>
    </xf>
    <xf numFmtId="3" fontId="10" fillId="0" borderId="73" xfId="0" applyNumberFormat="1" applyFont="1" applyFill="1" applyBorder="1" applyAlignment="1">
      <alignment vertical="top" wrapText="1"/>
    </xf>
    <xf numFmtId="43" fontId="0" fillId="0" borderId="48" xfId="42" applyFont="1" applyFill="1" applyBorder="1" applyAlignment="1">
      <alignment/>
    </xf>
    <xf numFmtId="43" fontId="0" fillId="0" borderId="84" xfId="42" applyFont="1" applyFill="1" applyBorder="1" applyAlignment="1">
      <alignment/>
    </xf>
    <xf numFmtId="3" fontId="10" fillId="0" borderId="27" xfId="0" applyNumberFormat="1" applyFont="1" applyFill="1" applyBorder="1" applyAlignment="1">
      <alignment vertical="top" wrapText="1"/>
    </xf>
    <xf numFmtId="3" fontId="10" fillId="0" borderId="85" xfId="0" applyNumberFormat="1" applyFont="1" applyFill="1" applyBorder="1" applyAlignment="1">
      <alignment vertical="top" wrapText="1"/>
    </xf>
    <xf numFmtId="43" fontId="0" fillId="0" borderId="86" xfId="42" applyFont="1" applyFill="1" applyBorder="1" applyAlignment="1">
      <alignment/>
    </xf>
    <xf numFmtId="3" fontId="10" fillId="0" borderId="37" xfId="0" applyNumberFormat="1" applyFont="1" applyFill="1" applyBorder="1" applyAlignment="1">
      <alignment vertical="top" wrapText="1"/>
    </xf>
    <xf numFmtId="164" fontId="23" fillId="0" borderId="75" xfId="42" applyNumberFormat="1" applyFont="1" applyFill="1" applyBorder="1" applyAlignment="1">
      <alignment horizontal="left" vertical="top"/>
    </xf>
    <xf numFmtId="43" fontId="0" fillId="0" borderId="87" xfId="42" applyFont="1" applyFill="1" applyBorder="1" applyAlignment="1">
      <alignment/>
    </xf>
    <xf numFmtId="43" fontId="0" fillId="0" borderId="88" xfId="42" applyFont="1" applyFill="1" applyBorder="1" applyAlignment="1">
      <alignment/>
    </xf>
    <xf numFmtId="3" fontId="23" fillId="0" borderId="55" xfId="42" applyNumberFormat="1" applyFont="1" applyFill="1" applyBorder="1" applyAlignment="1">
      <alignment horizontal="right" vertical="top"/>
    </xf>
    <xf numFmtId="3" fontId="66" fillId="0" borderId="29" xfId="0" applyNumberFormat="1" applyFont="1" applyFill="1" applyBorder="1" applyAlignment="1">
      <alignment vertical="top" wrapText="1"/>
    </xf>
    <xf numFmtId="3" fontId="70" fillId="0" borderId="66" xfId="0" applyNumberFormat="1" applyFont="1" applyFill="1" applyBorder="1" applyAlignment="1">
      <alignment vertical="top" wrapText="1"/>
    </xf>
    <xf numFmtId="3" fontId="70" fillId="0" borderId="67" xfId="0" applyNumberFormat="1" applyFont="1" applyFill="1" applyBorder="1" applyAlignment="1">
      <alignment vertical="top" wrapText="1"/>
    </xf>
    <xf numFmtId="43" fontId="23" fillId="0" borderId="12" xfId="42" applyFont="1" applyFill="1" applyBorder="1" applyAlignment="1">
      <alignment horizontal="left" vertical="top"/>
    </xf>
    <xf numFmtId="3" fontId="23" fillId="0" borderId="12" xfId="42" applyNumberFormat="1" applyFont="1" applyFill="1" applyBorder="1" applyAlignment="1">
      <alignment horizontal="right" vertical="top"/>
    </xf>
    <xf numFmtId="165" fontId="10" fillId="0" borderId="89" xfId="42" applyNumberFormat="1" applyFont="1" applyFill="1" applyBorder="1" applyAlignment="1">
      <alignment horizontal="left" vertical="top"/>
    </xf>
    <xf numFmtId="43" fontId="0" fillId="0" borderId="35" xfId="42" applyFont="1" applyFill="1" applyBorder="1" applyAlignment="1">
      <alignment/>
    </xf>
    <xf numFmtId="0" fontId="10" fillId="0" borderId="0" xfId="0" applyFont="1" applyFill="1" applyAlignment="1">
      <alignment/>
    </xf>
    <xf numFmtId="43" fontId="5" fillId="0" borderId="47" xfId="42" applyFont="1" applyFill="1" applyBorder="1" applyAlignment="1">
      <alignment/>
    </xf>
    <xf numFmtId="43" fontId="5" fillId="0" borderId="13" xfId="42" applyFont="1" applyFill="1" applyBorder="1" applyAlignment="1">
      <alignment/>
    </xf>
    <xf numFmtId="3" fontId="10" fillId="0" borderId="90" xfId="0" applyNumberFormat="1" applyFont="1" applyFill="1" applyBorder="1" applyAlignment="1">
      <alignment vertical="top" wrapText="1"/>
    </xf>
    <xf numFmtId="165" fontId="10" fillId="0" borderId="46" xfId="42" applyNumberFormat="1" applyFont="1" applyFill="1" applyBorder="1" applyAlignment="1">
      <alignment horizontal="left" vertical="top"/>
    </xf>
    <xf numFmtId="3" fontId="10" fillId="0" borderId="15" xfId="0" applyNumberFormat="1" applyFont="1" applyFill="1" applyBorder="1" applyAlignment="1">
      <alignment vertical="top" wrapText="1"/>
    </xf>
    <xf numFmtId="3" fontId="10" fillId="0" borderId="67" xfId="0" applyNumberFormat="1" applyFont="1" applyFill="1" applyBorder="1" applyAlignment="1">
      <alignment vertical="top" wrapText="1"/>
    </xf>
    <xf numFmtId="3" fontId="5" fillId="0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" fontId="23" fillId="0" borderId="53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91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3" fontId="2" fillId="0" borderId="56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5" fillId="0" borderId="12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10" fillId="0" borderId="52" xfId="42" applyNumberFormat="1" applyFont="1" applyFill="1" applyBorder="1" applyAlignment="1">
      <alignment/>
    </xf>
    <xf numFmtId="3" fontId="28" fillId="0" borderId="52" xfId="42" applyNumberFormat="1" applyFont="1" applyFill="1" applyBorder="1" applyAlignment="1">
      <alignment/>
    </xf>
    <xf numFmtId="0" fontId="5" fillId="0" borderId="5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3" fontId="5" fillId="0" borderId="75" xfId="0" applyNumberFormat="1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/>
    </xf>
    <xf numFmtId="3" fontId="5" fillId="0" borderId="78" xfId="0" applyNumberFormat="1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3" fontId="5" fillId="0" borderId="51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5" fillId="0" borderId="56" xfId="0" applyFont="1" applyFill="1" applyBorder="1" applyAlignment="1">
      <alignment horizontal="center" vertical="center" wrapText="1"/>
    </xf>
    <xf numFmtId="43" fontId="10" fillId="0" borderId="38" xfId="42" applyFont="1" applyFill="1" applyBorder="1" applyAlignment="1">
      <alignment horizontal="left" vertical="top" wrapText="1"/>
    </xf>
    <xf numFmtId="0" fontId="0" fillId="0" borderId="37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5" fillId="0" borderId="56" xfId="0" applyFont="1" applyFill="1" applyBorder="1" applyAlignment="1">
      <alignment horizontal="center" textRotation="90" wrapText="1"/>
    </xf>
    <xf numFmtId="0" fontId="5" fillId="0" borderId="5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56" xfId="0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vertical="top" wrapText="1"/>
    </xf>
    <xf numFmtId="0" fontId="19" fillId="0" borderId="18" xfId="0" applyFont="1" applyFill="1" applyBorder="1" applyAlignment="1">
      <alignment vertical="top" wrapText="1"/>
    </xf>
    <xf numFmtId="0" fontId="19" fillId="0" borderId="19" xfId="0" applyFont="1" applyFill="1" applyBorder="1" applyAlignment="1">
      <alignment vertical="top" wrapText="1"/>
    </xf>
    <xf numFmtId="0" fontId="19" fillId="0" borderId="17" xfId="0" applyFont="1" applyFill="1" applyBorder="1" applyAlignment="1">
      <alignment vertical="top" wrapText="1"/>
    </xf>
    <xf numFmtId="0" fontId="26" fillId="0" borderId="17" xfId="0" applyFont="1" applyFill="1" applyBorder="1" applyAlignment="1">
      <alignment horizontal="center" vertical="top" wrapText="1"/>
    </xf>
    <xf numFmtId="0" fontId="19" fillId="0" borderId="93" xfId="0" applyFont="1" applyFill="1" applyBorder="1" applyAlignment="1">
      <alignment horizontal="left" vertical="top" wrapText="1"/>
    </xf>
    <xf numFmtId="0" fontId="19" fillId="0" borderId="94" xfId="0" applyFont="1" applyFill="1" applyBorder="1" applyAlignment="1">
      <alignment horizontal="left" vertical="top" wrapText="1"/>
    </xf>
    <xf numFmtId="0" fontId="19" fillId="0" borderId="95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center" vertical="top" wrapText="1"/>
    </xf>
    <xf numFmtId="0" fontId="19" fillId="0" borderId="93" xfId="0" applyFont="1" applyFill="1" applyBorder="1" applyAlignment="1">
      <alignment horizontal="center" vertical="top" wrapText="1"/>
    </xf>
    <xf numFmtId="0" fontId="19" fillId="0" borderId="94" xfId="0" applyFont="1" applyFill="1" applyBorder="1" applyAlignment="1">
      <alignment vertical="top" wrapText="1"/>
    </xf>
    <xf numFmtId="0" fontId="19" fillId="0" borderId="95" xfId="0" applyFont="1" applyFill="1" applyBorder="1" applyAlignment="1">
      <alignment vertical="top" wrapText="1"/>
    </xf>
    <xf numFmtId="0" fontId="19" fillId="0" borderId="17" xfId="0" applyFont="1" applyFill="1" applyBorder="1" applyAlignment="1">
      <alignment horizontal="left" vertical="top" wrapText="1"/>
    </xf>
    <xf numFmtId="0" fontId="19" fillId="0" borderId="18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0" fontId="26" fillId="0" borderId="93" xfId="0" applyFont="1" applyFill="1" applyBorder="1" applyAlignment="1">
      <alignment horizontal="center" vertical="top" wrapText="1"/>
    </xf>
    <xf numFmtId="0" fontId="19" fillId="0" borderId="24" xfId="0" applyFont="1" applyFill="1" applyBorder="1" applyAlignment="1">
      <alignment vertical="top" wrapText="1"/>
    </xf>
    <xf numFmtId="0" fontId="19" fillId="0" borderId="93" xfId="0" applyFont="1" applyFill="1" applyBorder="1" applyAlignment="1">
      <alignment vertical="top" wrapText="1"/>
    </xf>
    <xf numFmtId="6" fontId="19" fillId="0" borderId="17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26" fillId="0" borderId="93" xfId="0" applyFont="1" applyFill="1" applyBorder="1" applyAlignment="1">
      <alignment wrapText="1"/>
    </xf>
    <xf numFmtId="0" fontId="19" fillId="0" borderId="94" xfId="0" applyFont="1" applyFill="1" applyBorder="1" applyAlignment="1">
      <alignment wrapText="1"/>
    </xf>
    <xf numFmtId="0" fontId="19" fillId="0" borderId="95" xfId="0" applyFont="1" applyFill="1" applyBorder="1" applyAlignment="1">
      <alignment wrapText="1"/>
    </xf>
    <xf numFmtId="0" fontId="26" fillId="0" borderId="96" xfId="0" applyFont="1" applyFill="1" applyBorder="1" applyAlignment="1">
      <alignment vertical="top" wrapText="1"/>
    </xf>
    <xf numFmtId="0" fontId="26" fillId="0" borderId="97" xfId="0" applyFont="1" applyFill="1" applyBorder="1" applyAlignment="1">
      <alignment vertical="top" wrapText="1"/>
    </xf>
    <xf numFmtId="0" fontId="26" fillId="0" borderId="20" xfId="0" applyFont="1" applyFill="1" applyBorder="1" applyAlignment="1">
      <alignment vertical="top" wrapText="1"/>
    </xf>
    <xf numFmtId="0" fontId="26" fillId="0" borderId="98" xfId="0" applyFont="1" applyFill="1" applyBorder="1" applyAlignment="1">
      <alignment horizontal="center" wrapText="1"/>
    </xf>
    <xf numFmtId="0" fontId="26" fillId="0" borderId="95" xfId="0" applyFont="1" applyFill="1" applyBorder="1" applyAlignment="1">
      <alignment horizontal="center" wrapText="1"/>
    </xf>
    <xf numFmtId="49" fontId="19" fillId="0" borderId="93" xfId="0" applyNumberFormat="1" applyFont="1" applyFill="1" applyBorder="1" applyAlignment="1">
      <alignment vertical="top" wrapText="1"/>
    </xf>
    <xf numFmtId="0" fontId="26" fillId="0" borderId="98" xfId="0" applyFont="1" applyFill="1" applyBorder="1" applyAlignment="1">
      <alignment wrapText="1"/>
    </xf>
    <xf numFmtId="0" fontId="26" fillId="0" borderId="95" xfId="0" applyFont="1" applyFill="1" applyBorder="1" applyAlignment="1">
      <alignment wrapText="1"/>
    </xf>
    <xf numFmtId="1" fontId="19" fillId="0" borderId="93" xfId="0" applyNumberFormat="1" applyFont="1" applyFill="1" applyBorder="1" applyAlignment="1">
      <alignment vertical="top" wrapText="1"/>
    </xf>
    <xf numFmtId="1" fontId="19" fillId="0" borderId="94" xfId="0" applyNumberFormat="1" applyFont="1" applyFill="1" applyBorder="1" applyAlignment="1">
      <alignment vertical="top" wrapText="1"/>
    </xf>
    <xf numFmtId="1" fontId="19" fillId="0" borderId="95" xfId="0" applyNumberFormat="1" applyFont="1" applyFill="1" applyBorder="1" applyAlignment="1">
      <alignment vertical="top" wrapText="1"/>
    </xf>
    <xf numFmtId="0" fontId="26" fillId="0" borderId="93" xfId="51" applyFont="1" applyFill="1" applyBorder="1" applyAlignment="1">
      <alignment wrapText="1"/>
      <protection/>
    </xf>
    <xf numFmtId="0" fontId="19" fillId="0" borderId="94" xfId="51" applyFont="1" applyFill="1" applyBorder="1" applyAlignment="1">
      <alignment wrapText="1"/>
      <protection/>
    </xf>
    <xf numFmtId="0" fontId="19" fillId="0" borderId="95" xfId="51" applyFont="1" applyFill="1" applyBorder="1" applyAlignment="1">
      <alignment wrapText="1"/>
      <protection/>
    </xf>
    <xf numFmtId="49" fontId="19" fillId="0" borderId="17" xfId="51" applyNumberFormat="1" applyFont="1" applyFill="1" applyBorder="1" applyAlignment="1">
      <alignment vertical="top" wrapText="1"/>
      <protection/>
    </xf>
    <xf numFmtId="0" fontId="19" fillId="0" borderId="18" xfId="51" applyFont="1" applyFill="1" applyBorder="1" applyAlignment="1">
      <alignment vertical="top" wrapText="1"/>
      <protection/>
    </xf>
    <xf numFmtId="0" fontId="19" fillId="0" borderId="19" xfId="51" applyFont="1" applyFill="1" applyBorder="1" applyAlignment="1">
      <alignment vertical="top" wrapText="1"/>
      <protection/>
    </xf>
    <xf numFmtId="0" fontId="19" fillId="0" borderId="24" xfId="51" applyFont="1" applyFill="1" applyBorder="1" applyAlignment="1">
      <alignment vertical="top" wrapText="1"/>
      <protection/>
    </xf>
    <xf numFmtId="0" fontId="19" fillId="0" borderId="17" xfId="51" applyFont="1" applyFill="1" applyBorder="1" applyAlignment="1">
      <alignment vertical="top" wrapText="1"/>
      <protection/>
    </xf>
    <xf numFmtId="0" fontId="26" fillId="0" borderId="17" xfId="51" applyFont="1" applyFill="1" applyBorder="1" applyAlignment="1">
      <alignment horizontal="center" vertical="top" wrapText="1"/>
      <protection/>
    </xf>
    <xf numFmtId="0" fontId="26" fillId="0" borderId="93" xfId="51" applyFont="1" applyFill="1" applyBorder="1" applyAlignment="1">
      <alignment horizontal="center" vertical="top" wrapText="1"/>
      <protection/>
    </xf>
    <xf numFmtId="0" fontId="19" fillId="0" borderId="94" xfId="51" applyFont="1" applyFill="1" applyBorder="1" applyAlignment="1">
      <alignment vertical="top" wrapText="1"/>
      <protection/>
    </xf>
    <xf numFmtId="0" fontId="19" fillId="0" borderId="95" xfId="51" applyFont="1" applyFill="1" applyBorder="1" applyAlignment="1">
      <alignment vertical="top" wrapText="1"/>
      <protection/>
    </xf>
    <xf numFmtId="0" fontId="19" fillId="0" borderId="93" xfId="51" applyFont="1" applyFill="1" applyBorder="1" applyAlignment="1">
      <alignment vertical="top" wrapText="1"/>
      <protection/>
    </xf>
    <xf numFmtId="0" fontId="26" fillId="0" borderId="96" xfId="51" applyFont="1" applyFill="1" applyBorder="1" applyAlignment="1">
      <alignment vertical="top" wrapText="1"/>
      <protection/>
    </xf>
    <xf numFmtId="0" fontId="26" fillId="0" borderId="97" xfId="51" applyFont="1" applyFill="1" applyBorder="1" applyAlignment="1">
      <alignment vertical="top" wrapText="1"/>
      <protection/>
    </xf>
    <xf numFmtId="0" fontId="26" fillId="0" borderId="20" xfId="51" applyFont="1" applyFill="1" applyBorder="1" applyAlignment="1">
      <alignment vertical="top" wrapText="1"/>
      <protection/>
    </xf>
    <xf numFmtId="0" fontId="26" fillId="0" borderId="98" xfId="51" applyFont="1" applyFill="1" applyBorder="1" applyAlignment="1">
      <alignment horizontal="center" wrapText="1"/>
      <protection/>
    </xf>
    <xf numFmtId="0" fontId="26" fillId="0" borderId="95" xfId="51" applyFont="1" applyFill="1" applyBorder="1" applyAlignment="1">
      <alignment horizontal="center" wrapText="1"/>
      <protection/>
    </xf>
    <xf numFmtId="0" fontId="26" fillId="0" borderId="98" xfId="51" applyFont="1" applyFill="1" applyBorder="1" applyAlignment="1">
      <alignment wrapText="1"/>
      <protection/>
    </xf>
    <xf numFmtId="0" fontId="26" fillId="0" borderId="95" xfId="51" applyFont="1" applyFill="1" applyBorder="1" applyAlignment="1">
      <alignment wrapText="1"/>
      <protection/>
    </xf>
    <xf numFmtId="1" fontId="19" fillId="0" borderId="93" xfId="51" applyNumberFormat="1" applyFont="1" applyFill="1" applyBorder="1" applyAlignment="1">
      <alignment vertical="top" wrapText="1"/>
      <protection/>
    </xf>
    <xf numFmtId="1" fontId="19" fillId="0" borderId="94" xfId="51" applyNumberFormat="1" applyFont="1" applyFill="1" applyBorder="1" applyAlignment="1">
      <alignment vertical="top" wrapText="1"/>
      <protection/>
    </xf>
    <xf numFmtId="1" fontId="19" fillId="0" borderId="95" xfId="51" applyNumberFormat="1" applyFont="1" applyFill="1" applyBorder="1" applyAlignment="1">
      <alignment vertical="top" wrapText="1"/>
      <protection/>
    </xf>
    <xf numFmtId="49" fontId="19" fillId="0" borderId="93" xfId="51" applyNumberFormat="1" applyFont="1" applyFill="1" applyBorder="1" applyAlignment="1">
      <alignment vertical="top" wrapText="1"/>
      <protection/>
    </xf>
    <xf numFmtId="0" fontId="5" fillId="0" borderId="5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91" xfId="0" applyFont="1" applyFill="1" applyBorder="1" applyAlignment="1">
      <alignment horizontal="center" vertical="center" wrapText="1"/>
    </xf>
    <xf numFmtId="0" fontId="5" fillId="0" borderId="92" xfId="0" applyFont="1" applyFill="1" applyBorder="1" applyAlignment="1">
      <alignment horizontal="center" vertical="center" wrapText="1"/>
    </xf>
    <xf numFmtId="0" fontId="5" fillId="0" borderId="99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91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99" xfId="0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" fillId="0" borderId="5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4U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view="pageBreakPreview" zoomScale="120" zoomScaleSheetLayoutView="120" zoomScalePageLayoutView="0" workbookViewId="0" topLeftCell="A7">
      <selection activeCell="G25" sqref="G25"/>
    </sheetView>
  </sheetViews>
  <sheetFormatPr defaultColWidth="9.00390625" defaultRowHeight="12.75"/>
  <cols>
    <col min="1" max="1" width="6.875" style="234" customWidth="1"/>
    <col min="2" max="2" width="8.875" style="234" bestFit="1" customWidth="1"/>
    <col min="3" max="3" width="6.00390625" style="234" customWidth="1"/>
    <col min="4" max="4" width="45.625" style="234" customWidth="1"/>
    <col min="5" max="7" width="16.125" style="414" customWidth="1"/>
    <col min="8" max="8" width="16.125" style="414" hidden="1" customWidth="1"/>
    <col min="9" max="9" width="11.00390625" style="234" customWidth="1"/>
    <col min="10" max="16384" width="9.125" style="234" customWidth="1"/>
  </cols>
  <sheetData>
    <row r="1" spans="2:8" ht="18">
      <c r="B1" s="447" t="s">
        <v>384</v>
      </c>
      <c r="C1" s="447"/>
      <c r="D1" s="447"/>
      <c r="E1" s="447"/>
      <c r="F1" s="234"/>
      <c r="G1" s="234"/>
      <c r="H1" s="234"/>
    </row>
    <row r="2" spans="2:4" ht="18">
      <c r="B2" s="413"/>
      <c r="C2" s="413"/>
      <c r="D2" s="413"/>
    </row>
    <row r="3" spans="1:10" ht="12.75">
      <c r="A3" s="415"/>
      <c r="B3" s="415"/>
      <c r="C3" s="415"/>
      <c r="D3" s="415"/>
      <c r="E3" s="416" t="s">
        <v>56</v>
      </c>
      <c r="F3" s="416"/>
      <c r="G3" s="416"/>
      <c r="H3" s="416"/>
      <c r="I3" s="415"/>
      <c r="J3" s="415"/>
    </row>
    <row r="4" spans="1:8" s="418" customFormat="1" ht="15" customHeight="1">
      <c r="A4" s="437" t="s">
        <v>2</v>
      </c>
      <c r="B4" s="437" t="s">
        <v>3</v>
      </c>
      <c r="C4" s="437" t="s">
        <v>4</v>
      </c>
      <c r="D4" s="437" t="s">
        <v>81</v>
      </c>
      <c r="E4" s="444" t="s">
        <v>403</v>
      </c>
      <c r="F4" s="440" t="s">
        <v>67</v>
      </c>
      <c r="G4" s="441"/>
      <c r="H4" s="417"/>
    </row>
    <row r="5" spans="1:8" s="418" customFormat="1" ht="15" customHeight="1">
      <c r="A5" s="438"/>
      <c r="B5" s="438"/>
      <c r="C5" s="438"/>
      <c r="D5" s="438"/>
      <c r="E5" s="445"/>
      <c r="F5" s="442"/>
      <c r="G5" s="443"/>
      <c r="H5" s="417"/>
    </row>
    <row r="6" spans="1:10" s="418" customFormat="1" ht="15" customHeight="1">
      <c r="A6" s="439"/>
      <c r="B6" s="439"/>
      <c r="C6" s="439"/>
      <c r="D6" s="439"/>
      <c r="E6" s="439"/>
      <c r="F6" s="419" t="s">
        <v>289</v>
      </c>
      <c r="G6" s="419" t="s">
        <v>290</v>
      </c>
      <c r="H6" s="420"/>
      <c r="I6" s="421"/>
      <c r="J6" s="421"/>
    </row>
    <row r="7" spans="1:8" s="427" customFormat="1" ht="7.5" customHeight="1">
      <c r="A7" s="422">
        <v>1</v>
      </c>
      <c r="B7" s="423">
        <v>2</v>
      </c>
      <c r="C7" s="423">
        <v>3</v>
      </c>
      <c r="D7" s="424">
        <v>4</v>
      </c>
      <c r="E7" s="425">
        <v>5</v>
      </c>
      <c r="F7" s="425">
        <v>6</v>
      </c>
      <c r="G7" s="425">
        <v>7</v>
      </c>
      <c r="H7" s="426"/>
    </row>
    <row r="8" spans="1:8" s="428" customFormat="1" ht="12.75">
      <c r="A8" s="190" t="s">
        <v>277</v>
      </c>
      <c r="B8" s="191"/>
      <c r="C8" s="191"/>
      <c r="D8" s="192" t="s">
        <v>194</v>
      </c>
      <c r="E8" s="193">
        <f aca="true" t="shared" si="0" ref="E8:G9">SUM(E9)</f>
        <v>1426403</v>
      </c>
      <c r="F8" s="193">
        <f t="shared" si="0"/>
        <v>0</v>
      </c>
      <c r="G8" s="193">
        <f t="shared" si="0"/>
        <v>1426403</v>
      </c>
      <c r="H8" s="194" t="str">
        <f>IF(SUM(F8:G8)=E8,"Tak","Nie")</f>
        <v>Tak</v>
      </c>
    </row>
    <row r="9" spans="1:8" s="428" customFormat="1" ht="12.75">
      <c r="A9" s="15"/>
      <c r="B9" s="195" t="s">
        <v>278</v>
      </c>
      <c r="C9" s="16"/>
      <c r="D9" s="17" t="s">
        <v>197</v>
      </c>
      <c r="E9" s="18">
        <f t="shared" si="0"/>
        <v>1426403</v>
      </c>
      <c r="F9" s="18">
        <f t="shared" si="0"/>
        <v>0</v>
      </c>
      <c r="G9" s="18">
        <f t="shared" si="0"/>
        <v>1426403</v>
      </c>
      <c r="H9" s="194" t="str">
        <f aca="true" t="shared" si="1" ref="H9:H72">IF(SUM(F9:G9)=E9,"Tak","Nie")</f>
        <v>Tak</v>
      </c>
    </row>
    <row r="10" spans="1:8" s="428" customFormat="1" ht="12.75">
      <c r="A10" s="15"/>
      <c r="B10" s="15"/>
      <c r="C10" s="19">
        <v>6208</v>
      </c>
      <c r="D10" s="20" t="s">
        <v>359</v>
      </c>
      <c r="E10" s="18">
        <v>1426403</v>
      </c>
      <c r="F10" s="18">
        <v>0</v>
      </c>
      <c r="G10" s="18">
        <v>1426403</v>
      </c>
      <c r="H10" s="194" t="str">
        <f t="shared" si="1"/>
        <v>Tak</v>
      </c>
    </row>
    <row r="11" spans="1:8" s="428" customFormat="1" ht="12.75">
      <c r="A11" s="196">
        <v>600</v>
      </c>
      <c r="B11" s="191"/>
      <c r="C11" s="191"/>
      <c r="D11" s="21" t="s">
        <v>103</v>
      </c>
      <c r="E11" s="193">
        <f>SUM(E12,E14)</f>
        <v>1127000</v>
      </c>
      <c r="F11" s="193">
        <f>SUM(F12,F14)</f>
        <v>2000</v>
      </c>
      <c r="G11" s="193">
        <f>SUM(G12,G14)</f>
        <v>1125000</v>
      </c>
      <c r="H11" s="194" t="str">
        <f t="shared" si="1"/>
        <v>Tak</v>
      </c>
    </row>
    <row r="12" spans="1:8" s="428" customFormat="1" ht="12.75">
      <c r="A12" s="15"/>
      <c r="B12" s="197">
        <v>60014</v>
      </c>
      <c r="C12" s="16"/>
      <c r="D12" s="198" t="s">
        <v>361</v>
      </c>
      <c r="E12" s="18">
        <f>SUM(E13:E13)</f>
        <v>2000</v>
      </c>
      <c r="F12" s="18">
        <f>SUM(F13:F13)</f>
        <v>2000</v>
      </c>
      <c r="G12" s="18">
        <f>SUM(G13:G13)</f>
        <v>0</v>
      </c>
      <c r="H12" s="194" t="str">
        <f t="shared" si="1"/>
        <v>Tak</v>
      </c>
    </row>
    <row r="13" spans="1:8" s="428" customFormat="1" ht="33.75">
      <c r="A13" s="15"/>
      <c r="B13" s="15"/>
      <c r="C13" s="199">
        <v>2320</v>
      </c>
      <c r="D13" s="200" t="s">
        <v>376</v>
      </c>
      <c r="E13" s="201">
        <v>2000</v>
      </c>
      <c r="F13" s="201">
        <v>2000</v>
      </c>
      <c r="G13" s="201">
        <v>0</v>
      </c>
      <c r="H13" s="194" t="str">
        <f t="shared" si="1"/>
        <v>Tak</v>
      </c>
    </row>
    <row r="14" spans="1:8" s="428" customFormat="1" ht="12.75">
      <c r="A14" s="15"/>
      <c r="B14" s="197">
        <v>60016</v>
      </c>
      <c r="C14" s="16"/>
      <c r="D14" s="198" t="s">
        <v>104</v>
      </c>
      <c r="E14" s="18">
        <f>SUM(E15:E15)</f>
        <v>1125000</v>
      </c>
      <c r="F14" s="18">
        <f>SUM(F15:F15)</f>
        <v>0</v>
      </c>
      <c r="G14" s="18">
        <f>SUM(G15:G15)</f>
        <v>1125000</v>
      </c>
      <c r="H14" s="194" t="str">
        <f t="shared" si="1"/>
        <v>Tak</v>
      </c>
    </row>
    <row r="15" spans="1:8" s="428" customFormat="1" ht="24.75" customHeight="1">
      <c r="A15" s="15"/>
      <c r="B15" s="15"/>
      <c r="C15" s="19">
        <v>6330</v>
      </c>
      <c r="D15" s="20" t="s">
        <v>401</v>
      </c>
      <c r="E15" s="18">
        <v>1125000</v>
      </c>
      <c r="F15" s="18">
        <v>0</v>
      </c>
      <c r="G15" s="18">
        <v>1125000</v>
      </c>
      <c r="H15" s="194" t="str">
        <f t="shared" si="1"/>
        <v>Tak</v>
      </c>
    </row>
    <row r="16" spans="1:8" s="428" customFormat="1" ht="12.75">
      <c r="A16" s="22">
        <v>700</v>
      </c>
      <c r="B16" s="191"/>
      <c r="C16" s="191"/>
      <c r="D16" s="21" t="s">
        <v>106</v>
      </c>
      <c r="E16" s="23">
        <f>SUM(E17)</f>
        <v>248500</v>
      </c>
      <c r="F16" s="23">
        <f>SUM(F17)</f>
        <v>61500</v>
      </c>
      <c r="G16" s="23">
        <f>SUM(G17)</f>
        <v>187000</v>
      </c>
      <c r="H16" s="194" t="str">
        <f t="shared" si="1"/>
        <v>Tak</v>
      </c>
    </row>
    <row r="17" spans="1:8" s="428" customFormat="1" ht="12.75">
      <c r="A17" s="15"/>
      <c r="B17" s="197">
        <v>70005</v>
      </c>
      <c r="C17" s="16"/>
      <c r="D17" s="198" t="s">
        <v>107</v>
      </c>
      <c r="E17" s="18">
        <f>SUM(E18:E27)</f>
        <v>248500</v>
      </c>
      <c r="F17" s="18">
        <f>SUM(F18:F27)</f>
        <v>61500</v>
      </c>
      <c r="G17" s="18">
        <f>SUM(G18:G27)</f>
        <v>187000</v>
      </c>
      <c r="H17" s="194" t="str">
        <f t="shared" si="1"/>
        <v>Tak</v>
      </c>
    </row>
    <row r="18" spans="1:8" s="415" customFormat="1" ht="12.75">
      <c r="A18" s="202"/>
      <c r="B18" s="202"/>
      <c r="C18" s="203">
        <v>470</v>
      </c>
      <c r="D18" s="24" t="s">
        <v>108</v>
      </c>
      <c r="E18" s="25">
        <v>12000</v>
      </c>
      <c r="F18" s="25">
        <v>12000</v>
      </c>
      <c r="G18" s="25">
        <v>0</v>
      </c>
      <c r="H18" s="194" t="str">
        <f t="shared" si="1"/>
        <v>Tak</v>
      </c>
    </row>
    <row r="19" spans="1:8" s="415" customFormat="1" ht="12.75">
      <c r="A19" s="202"/>
      <c r="B19" s="202"/>
      <c r="C19" s="204"/>
      <c r="D19" s="26" t="s">
        <v>109</v>
      </c>
      <c r="E19" s="205"/>
      <c r="F19" s="205"/>
      <c r="G19" s="205"/>
      <c r="H19" s="194" t="str">
        <f t="shared" si="1"/>
        <v>Tak</v>
      </c>
    </row>
    <row r="20" spans="1:8" s="291" customFormat="1" ht="12.75">
      <c r="A20" s="202"/>
      <c r="B20" s="202"/>
      <c r="C20" s="203">
        <v>750</v>
      </c>
      <c r="D20" s="24" t="s">
        <v>110</v>
      </c>
      <c r="E20" s="25">
        <v>45000</v>
      </c>
      <c r="F20" s="25">
        <v>45000</v>
      </c>
      <c r="G20" s="25"/>
      <c r="H20" s="194" t="str">
        <f t="shared" si="1"/>
        <v>Tak</v>
      </c>
    </row>
    <row r="21" spans="1:8" s="415" customFormat="1" ht="12.75">
      <c r="A21" s="202"/>
      <c r="B21" s="202"/>
      <c r="C21" s="202"/>
      <c r="D21" s="206" t="s">
        <v>111</v>
      </c>
      <c r="E21" s="207"/>
      <c r="F21" s="207"/>
      <c r="G21" s="207"/>
      <c r="H21" s="194" t="str">
        <f t="shared" si="1"/>
        <v>Tak</v>
      </c>
    </row>
    <row r="22" spans="1:8" s="415" customFormat="1" ht="12.75">
      <c r="A22" s="202"/>
      <c r="B22" s="202"/>
      <c r="C22" s="202"/>
      <c r="D22" s="206" t="s">
        <v>112</v>
      </c>
      <c r="E22" s="207"/>
      <c r="F22" s="207"/>
      <c r="G22" s="207"/>
      <c r="H22" s="194" t="str">
        <f t="shared" si="1"/>
        <v>Tak</v>
      </c>
    </row>
    <row r="23" spans="1:8" s="415" customFormat="1" ht="12.75">
      <c r="A23" s="202"/>
      <c r="B23" s="202"/>
      <c r="C23" s="204"/>
      <c r="D23" s="26" t="s">
        <v>113</v>
      </c>
      <c r="E23" s="205"/>
      <c r="F23" s="205"/>
      <c r="G23" s="205"/>
      <c r="H23" s="194" t="str">
        <f t="shared" si="1"/>
        <v>Tak</v>
      </c>
    </row>
    <row r="24" spans="1:8" s="415" customFormat="1" ht="33.75">
      <c r="A24" s="202"/>
      <c r="B24" s="202"/>
      <c r="C24" s="199">
        <v>760</v>
      </c>
      <c r="D24" s="200" t="s">
        <v>353</v>
      </c>
      <c r="E24" s="435">
        <v>1500</v>
      </c>
      <c r="F24" s="436">
        <v>0</v>
      </c>
      <c r="G24" s="436">
        <v>1500</v>
      </c>
      <c r="H24" s="194" t="str">
        <f t="shared" si="1"/>
        <v>Tak</v>
      </c>
    </row>
    <row r="25" spans="1:8" s="415" customFormat="1" ht="22.5">
      <c r="A25" s="202"/>
      <c r="B25" s="202"/>
      <c r="C25" s="31">
        <v>770</v>
      </c>
      <c r="D25" s="208" t="s">
        <v>354</v>
      </c>
      <c r="E25" s="30">
        <v>185500</v>
      </c>
      <c r="F25" s="30">
        <v>0</v>
      </c>
      <c r="G25" s="30">
        <v>185500</v>
      </c>
      <c r="H25" s="194" t="str">
        <f t="shared" si="1"/>
        <v>Tak</v>
      </c>
    </row>
    <row r="26" spans="1:8" s="415" customFormat="1" ht="12.75">
      <c r="A26" s="202"/>
      <c r="B26" s="202"/>
      <c r="C26" s="31">
        <v>920</v>
      </c>
      <c r="D26" s="29" t="s">
        <v>170</v>
      </c>
      <c r="E26" s="30">
        <v>1500</v>
      </c>
      <c r="F26" s="30">
        <v>1500</v>
      </c>
      <c r="G26" s="30"/>
      <c r="H26" s="194" t="str">
        <f t="shared" si="1"/>
        <v>Tak</v>
      </c>
    </row>
    <row r="27" spans="1:8" s="415" customFormat="1" ht="12.75">
      <c r="A27" s="202"/>
      <c r="B27" s="202"/>
      <c r="C27" s="203">
        <v>970</v>
      </c>
      <c r="D27" s="24" t="s">
        <v>355</v>
      </c>
      <c r="E27" s="25">
        <v>3000</v>
      </c>
      <c r="F27" s="25">
        <v>3000</v>
      </c>
      <c r="G27" s="25"/>
      <c r="H27" s="194" t="str">
        <f t="shared" si="1"/>
        <v>Tak</v>
      </c>
    </row>
    <row r="28" spans="1:8" s="428" customFormat="1" ht="12.75">
      <c r="A28" s="22">
        <v>750</v>
      </c>
      <c r="B28" s="191"/>
      <c r="C28" s="191"/>
      <c r="D28" s="21" t="s">
        <v>115</v>
      </c>
      <c r="E28" s="23">
        <f>SUM(E29,E33,E37)</f>
        <v>88250</v>
      </c>
      <c r="F28" s="23">
        <f>SUM(F29,F33,F37)</f>
        <v>88250</v>
      </c>
      <c r="G28" s="23">
        <f>SUM(G29,G33,G37)</f>
        <v>0</v>
      </c>
      <c r="H28" s="194" t="str">
        <f t="shared" si="1"/>
        <v>Tak</v>
      </c>
    </row>
    <row r="29" spans="1:8" s="415" customFormat="1" ht="12.75">
      <c r="A29" s="202"/>
      <c r="B29" s="28">
        <v>75011</v>
      </c>
      <c r="C29" s="209"/>
      <c r="D29" s="29" t="s">
        <v>116</v>
      </c>
      <c r="E29" s="30">
        <f>SUM(E30)</f>
        <v>67800</v>
      </c>
      <c r="F29" s="30">
        <f>SUM(F30)</f>
        <v>67800</v>
      </c>
      <c r="G29" s="30">
        <f>SUM(G30)</f>
        <v>0</v>
      </c>
      <c r="H29" s="194" t="str">
        <f t="shared" si="1"/>
        <v>Tak</v>
      </c>
    </row>
    <row r="30" spans="1:8" s="415" customFormat="1" ht="12.75">
      <c r="A30" s="202"/>
      <c r="B30" s="202"/>
      <c r="C30" s="210">
        <v>2010</v>
      </c>
      <c r="D30" s="24" t="s">
        <v>117</v>
      </c>
      <c r="E30" s="25">
        <v>67800</v>
      </c>
      <c r="F30" s="25">
        <v>67800</v>
      </c>
      <c r="G30" s="25">
        <v>0</v>
      </c>
      <c r="H30" s="194" t="str">
        <f t="shared" si="1"/>
        <v>Tak</v>
      </c>
    </row>
    <row r="31" spans="1:8" s="415" customFormat="1" ht="12.75">
      <c r="A31" s="202"/>
      <c r="B31" s="202"/>
      <c r="C31" s="202"/>
      <c r="D31" s="206" t="s">
        <v>118</v>
      </c>
      <c r="E31" s="207"/>
      <c r="F31" s="207"/>
      <c r="G31" s="207"/>
      <c r="H31" s="194" t="str">
        <f t="shared" si="1"/>
        <v>Tak</v>
      </c>
    </row>
    <row r="32" spans="1:8" s="415" customFormat="1" ht="12.75">
      <c r="A32" s="202"/>
      <c r="B32" s="202"/>
      <c r="C32" s="204"/>
      <c r="D32" s="26" t="s">
        <v>119</v>
      </c>
      <c r="E32" s="205"/>
      <c r="F32" s="205"/>
      <c r="G32" s="205"/>
      <c r="H32" s="194" t="str">
        <f t="shared" si="1"/>
        <v>Tak</v>
      </c>
    </row>
    <row r="33" spans="1:8" s="415" customFormat="1" ht="12.75">
      <c r="A33" s="202"/>
      <c r="B33" s="28">
        <v>75020</v>
      </c>
      <c r="C33" s="209"/>
      <c r="D33" s="29" t="s">
        <v>120</v>
      </c>
      <c r="E33" s="30">
        <f>SUM(E34)</f>
        <v>8800</v>
      </c>
      <c r="F33" s="30">
        <f>SUM(F34)</f>
        <v>8800</v>
      </c>
      <c r="G33" s="30">
        <f>SUM(G34)</f>
        <v>0</v>
      </c>
      <c r="H33" s="194" t="str">
        <f t="shared" si="1"/>
        <v>Tak</v>
      </c>
    </row>
    <row r="34" spans="1:8" s="415" customFormat="1" ht="12.75">
      <c r="A34" s="202"/>
      <c r="B34" s="202"/>
      <c r="C34" s="210">
        <v>2320</v>
      </c>
      <c r="D34" s="24" t="s">
        <v>121</v>
      </c>
      <c r="E34" s="25">
        <v>8800</v>
      </c>
      <c r="F34" s="25">
        <v>8800</v>
      </c>
      <c r="G34" s="25">
        <v>0</v>
      </c>
      <c r="H34" s="194" t="str">
        <f t="shared" si="1"/>
        <v>Tak</v>
      </c>
    </row>
    <row r="35" spans="1:8" s="415" customFormat="1" ht="12.75">
      <c r="A35" s="202"/>
      <c r="B35" s="202"/>
      <c r="C35" s="202"/>
      <c r="D35" s="206" t="s">
        <v>122</v>
      </c>
      <c r="E35" s="207"/>
      <c r="F35" s="207"/>
      <c r="G35" s="207"/>
      <c r="H35" s="194" t="str">
        <f t="shared" si="1"/>
        <v>Tak</v>
      </c>
    </row>
    <row r="36" spans="1:8" s="415" customFormat="1" ht="12.75">
      <c r="A36" s="202"/>
      <c r="B36" s="202"/>
      <c r="C36" s="204"/>
      <c r="D36" s="26" t="s">
        <v>123</v>
      </c>
      <c r="E36" s="205"/>
      <c r="F36" s="205"/>
      <c r="G36" s="205"/>
      <c r="H36" s="194" t="str">
        <f t="shared" si="1"/>
        <v>Tak</v>
      </c>
    </row>
    <row r="37" spans="1:8" s="415" customFormat="1" ht="12.75">
      <c r="A37" s="202"/>
      <c r="B37" s="28">
        <v>75023</v>
      </c>
      <c r="C37" s="209"/>
      <c r="D37" s="29" t="s">
        <v>124</v>
      </c>
      <c r="E37" s="30">
        <f>SUM(E38:E42)</f>
        <v>11650</v>
      </c>
      <c r="F37" s="30">
        <f>SUM(F38:F42)</f>
        <v>11650</v>
      </c>
      <c r="G37" s="30">
        <f>SUM(G38:G42)</f>
        <v>0</v>
      </c>
      <c r="H37" s="194" t="str">
        <f t="shared" si="1"/>
        <v>Tak</v>
      </c>
    </row>
    <row r="38" spans="1:8" s="415" customFormat="1" ht="12.75">
      <c r="A38" s="202"/>
      <c r="B38" s="202"/>
      <c r="C38" s="31">
        <v>830</v>
      </c>
      <c r="D38" s="29" t="s">
        <v>125</v>
      </c>
      <c r="E38" s="30">
        <v>10000</v>
      </c>
      <c r="F38" s="30">
        <v>10000</v>
      </c>
      <c r="G38" s="30">
        <v>0</v>
      </c>
      <c r="H38" s="194" t="str">
        <f t="shared" si="1"/>
        <v>Tak</v>
      </c>
    </row>
    <row r="39" spans="1:8" s="415" customFormat="1" ht="12.75">
      <c r="A39" s="202"/>
      <c r="B39" s="202"/>
      <c r="C39" s="203">
        <v>970</v>
      </c>
      <c r="D39" s="24" t="s">
        <v>288</v>
      </c>
      <c r="E39" s="25">
        <v>1000</v>
      </c>
      <c r="F39" s="25">
        <v>1000</v>
      </c>
      <c r="G39" s="25">
        <v>0</v>
      </c>
      <c r="H39" s="194" t="str">
        <f t="shared" si="1"/>
        <v>Tak</v>
      </c>
    </row>
    <row r="40" spans="1:8" s="415" customFormat="1" ht="12.75">
      <c r="A40" s="202"/>
      <c r="B40" s="202"/>
      <c r="C40" s="210">
        <v>2360</v>
      </c>
      <c r="D40" s="24" t="s">
        <v>126</v>
      </c>
      <c r="E40" s="25">
        <v>650</v>
      </c>
      <c r="F40" s="25">
        <v>650</v>
      </c>
      <c r="G40" s="25"/>
      <c r="H40" s="194" t="str">
        <f t="shared" si="1"/>
        <v>Tak</v>
      </c>
    </row>
    <row r="41" spans="1:8" s="415" customFormat="1" ht="12.75">
      <c r="A41" s="202"/>
      <c r="B41" s="202"/>
      <c r="C41" s="202"/>
      <c r="D41" s="206" t="s">
        <v>127</v>
      </c>
      <c r="E41" s="207"/>
      <c r="F41" s="207"/>
      <c r="G41" s="207"/>
      <c r="H41" s="194" t="str">
        <f t="shared" si="1"/>
        <v>Tak</v>
      </c>
    </row>
    <row r="42" spans="1:8" s="415" customFormat="1" ht="12.75">
      <c r="A42" s="202"/>
      <c r="B42" s="202"/>
      <c r="C42" s="202"/>
      <c r="D42" s="206" t="s">
        <v>128</v>
      </c>
      <c r="E42" s="207"/>
      <c r="F42" s="207"/>
      <c r="G42" s="207"/>
      <c r="H42" s="194" t="str">
        <f t="shared" si="1"/>
        <v>Tak</v>
      </c>
    </row>
    <row r="43" spans="1:8" s="428" customFormat="1" ht="12.75">
      <c r="A43" s="22">
        <v>751</v>
      </c>
      <c r="B43" s="191"/>
      <c r="C43" s="191"/>
      <c r="D43" s="21" t="s">
        <v>129</v>
      </c>
      <c r="E43" s="23">
        <f>SUM(E45)</f>
        <v>900</v>
      </c>
      <c r="F43" s="23">
        <f>SUM(F45)</f>
        <v>900</v>
      </c>
      <c r="G43" s="23">
        <f>SUM(G45)</f>
        <v>0</v>
      </c>
      <c r="H43" s="194" t="str">
        <f t="shared" si="1"/>
        <v>Tak</v>
      </c>
    </row>
    <row r="44" spans="1:8" s="428" customFormat="1" ht="12.75">
      <c r="A44" s="211"/>
      <c r="B44" s="211"/>
      <c r="C44" s="211"/>
      <c r="D44" s="32" t="s">
        <v>130</v>
      </c>
      <c r="E44" s="212"/>
      <c r="F44" s="212"/>
      <c r="G44" s="212"/>
      <c r="H44" s="194" t="str">
        <f t="shared" si="1"/>
        <v>Tak</v>
      </c>
    </row>
    <row r="45" spans="1:8" s="428" customFormat="1" ht="12.75">
      <c r="A45" s="15"/>
      <c r="B45" s="213">
        <v>75101</v>
      </c>
      <c r="C45" s="191"/>
      <c r="D45" s="214" t="s">
        <v>131</v>
      </c>
      <c r="E45" s="201">
        <f>SUM(E47)</f>
        <v>900</v>
      </c>
      <c r="F45" s="201">
        <f>SUM(F47)</f>
        <v>900</v>
      </c>
      <c r="G45" s="201">
        <v>0</v>
      </c>
      <c r="H45" s="194" t="str">
        <f t="shared" si="1"/>
        <v>Tak</v>
      </c>
    </row>
    <row r="46" spans="1:8" s="428" customFormat="1" ht="12.75">
      <c r="A46" s="15"/>
      <c r="B46" s="211"/>
      <c r="C46" s="211"/>
      <c r="D46" s="215" t="s">
        <v>132</v>
      </c>
      <c r="E46" s="212"/>
      <c r="F46" s="212"/>
      <c r="G46" s="212"/>
      <c r="H46" s="194" t="str">
        <f t="shared" si="1"/>
        <v>Tak</v>
      </c>
    </row>
    <row r="47" spans="1:8" s="428" customFormat="1" ht="12.75">
      <c r="A47" s="15"/>
      <c r="B47" s="15"/>
      <c r="C47" s="216">
        <v>2010</v>
      </c>
      <c r="D47" s="214" t="s">
        <v>117</v>
      </c>
      <c r="E47" s="201">
        <v>900</v>
      </c>
      <c r="F47" s="201">
        <v>900</v>
      </c>
      <c r="G47" s="201">
        <v>0</v>
      </c>
      <c r="H47" s="194" t="str">
        <f t="shared" si="1"/>
        <v>Tak</v>
      </c>
    </row>
    <row r="48" spans="1:8" s="428" customFormat="1" ht="12.75">
      <c r="A48" s="15"/>
      <c r="B48" s="15"/>
      <c r="C48" s="15"/>
      <c r="D48" s="27" t="s">
        <v>118</v>
      </c>
      <c r="E48" s="217"/>
      <c r="F48" s="217"/>
      <c r="G48" s="217"/>
      <c r="H48" s="194" t="str">
        <f t="shared" si="1"/>
        <v>Tak</v>
      </c>
    </row>
    <row r="49" spans="1:8" s="428" customFormat="1" ht="12.75">
      <c r="A49" s="15"/>
      <c r="B49" s="15"/>
      <c r="C49" s="15"/>
      <c r="D49" s="27" t="s">
        <v>119</v>
      </c>
      <c r="E49" s="217"/>
      <c r="F49" s="217"/>
      <c r="G49" s="217"/>
      <c r="H49" s="194" t="str">
        <f t="shared" si="1"/>
        <v>Tak</v>
      </c>
    </row>
    <row r="50" spans="1:8" s="428" customFormat="1" ht="12.75">
      <c r="A50" s="22">
        <v>754</v>
      </c>
      <c r="B50" s="191"/>
      <c r="C50" s="191"/>
      <c r="D50" s="21" t="s">
        <v>233</v>
      </c>
      <c r="E50" s="23">
        <f aca="true" t="shared" si="2" ref="E50:G51">SUM(E51)</f>
        <v>29000</v>
      </c>
      <c r="F50" s="23">
        <f t="shared" si="2"/>
        <v>0</v>
      </c>
      <c r="G50" s="23">
        <f t="shared" si="2"/>
        <v>29000</v>
      </c>
      <c r="H50" s="194" t="str">
        <f t="shared" si="1"/>
        <v>Tak</v>
      </c>
    </row>
    <row r="51" spans="1:8" s="428" customFormat="1" ht="12.75">
      <c r="A51" s="15"/>
      <c r="B51" s="213">
        <v>75412</v>
      </c>
      <c r="C51" s="191"/>
      <c r="D51" s="214" t="s">
        <v>234</v>
      </c>
      <c r="E51" s="201">
        <f t="shared" si="2"/>
        <v>29000</v>
      </c>
      <c r="F51" s="201">
        <f t="shared" si="2"/>
        <v>0</v>
      </c>
      <c r="G51" s="201">
        <f t="shared" si="2"/>
        <v>29000</v>
      </c>
      <c r="H51" s="194" t="str">
        <f t="shared" si="1"/>
        <v>Tak</v>
      </c>
    </row>
    <row r="52" spans="1:8" s="428" customFormat="1" ht="33.75">
      <c r="A52" s="15"/>
      <c r="B52" s="15"/>
      <c r="C52" s="216">
        <v>6260</v>
      </c>
      <c r="D52" s="200" t="s">
        <v>319</v>
      </c>
      <c r="E52" s="201">
        <v>29000</v>
      </c>
      <c r="F52" s="201">
        <v>0</v>
      </c>
      <c r="G52" s="201">
        <v>29000</v>
      </c>
      <c r="H52" s="194" t="str">
        <f t="shared" si="1"/>
        <v>Tak</v>
      </c>
    </row>
    <row r="53" spans="1:8" s="415" customFormat="1" ht="12.75">
      <c r="A53" s="22">
        <v>756</v>
      </c>
      <c r="B53" s="218"/>
      <c r="C53" s="218"/>
      <c r="D53" s="21" t="s">
        <v>133</v>
      </c>
      <c r="E53" s="23">
        <f>SUM(E56,E60,E70,E83,E91)</f>
        <v>4501093</v>
      </c>
      <c r="F53" s="23">
        <f>SUM(F56,F60,F70,F83,F91)</f>
        <v>4501093</v>
      </c>
      <c r="G53" s="23">
        <f>SUM(G56,G60,G70,G83,G91)</f>
        <v>0</v>
      </c>
      <c r="H53" s="194" t="str">
        <f t="shared" si="1"/>
        <v>Tak</v>
      </c>
    </row>
    <row r="54" spans="1:8" s="415" customFormat="1" ht="12.75">
      <c r="A54" s="202"/>
      <c r="B54" s="202"/>
      <c r="C54" s="202"/>
      <c r="D54" s="33" t="s">
        <v>134</v>
      </c>
      <c r="E54" s="207"/>
      <c r="F54" s="207"/>
      <c r="G54" s="207"/>
      <c r="H54" s="194" t="str">
        <f t="shared" si="1"/>
        <v>Tak</v>
      </c>
    </row>
    <row r="55" spans="1:8" s="415" customFormat="1" ht="12.75">
      <c r="A55" s="204"/>
      <c r="B55" s="204"/>
      <c r="C55" s="204"/>
      <c r="D55" s="32" t="s">
        <v>135</v>
      </c>
      <c r="E55" s="205"/>
      <c r="F55" s="205"/>
      <c r="G55" s="205"/>
      <c r="H55" s="194" t="str">
        <f t="shared" si="1"/>
        <v>Tak</v>
      </c>
    </row>
    <row r="56" spans="1:8" s="415" customFormat="1" ht="12.75">
      <c r="A56" s="202"/>
      <c r="B56" s="219">
        <v>75601</v>
      </c>
      <c r="C56" s="204"/>
      <c r="D56" s="26" t="s">
        <v>136</v>
      </c>
      <c r="E56" s="220">
        <f>SUM(E57:E59)</f>
        <v>18000</v>
      </c>
      <c r="F56" s="220">
        <f>SUM(F57:F59)</f>
        <v>18000</v>
      </c>
      <c r="G56" s="220">
        <f>SUM(G57:G59)</f>
        <v>0</v>
      </c>
      <c r="H56" s="194" t="str">
        <f t="shared" si="1"/>
        <v>Tak</v>
      </c>
    </row>
    <row r="57" spans="1:8" s="415" customFormat="1" ht="12.75">
      <c r="A57" s="202"/>
      <c r="B57" s="202"/>
      <c r="C57" s="203">
        <v>350</v>
      </c>
      <c r="D57" s="24" t="s">
        <v>137</v>
      </c>
      <c r="E57" s="25">
        <v>16000</v>
      </c>
      <c r="F57" s="25">
        <v>16000</v>
      </c>
      <c r="G57" s="25">
        <v>0</v>
      </c>
      <c r="H57" s="194" t="str">
        <f t="shared" si="1"/>
        <v>Tak</v>
      </c>
    </row>
    <row r="58" spans="1:8" s="415" customFormat="1" ht="12.75">
      <c r="A58" s="202"/>
      <c r="B58" s="202"/>
      <c r="C58" s="204"/>
      <c r="D58" s="26" t="s">
        <v>138</v>
      </c>
      <c r="E58" s="205"/>
      <c r="F58" s="205"/>
      <c r="G58" s="205"/>
      <c r="H58" s="194" t="str">
        <f t="shared" si="1"/>
        <v>Tak</v>
      </c>
    </row>
    <row r="59" spans="1:8" s="415" customFormat="1" ht="12.75">
      <c r="A59" s="202"/>
      <c r="B59" s="202"/>
      <c r="C59" s="31">
        <v>910</v>
      </c>
      <c r="D59" s="29" t="s">
        <v>114</v>
      </c>
      <c r="E59" s="30">
        <v>2000</v>
      </c>
      <c r="F59" s="30">
        <v>2000</v>
      </c>
      <c r="G59" s="30">
        <v>0</v>
      </c>
      <c r="H59" s="194" t="str">
        <f t="shared" si="1"/>
        <v>Tak</v>
      </c>
    </row>
    <row r="60" spans="1:8" s="415" customFormat="1" ht="12.75">
      <c r="A60" s="202"/>
      <c r="B60" s="34">
        <v>75615</v>
      </c>
      <c r="C60" s="218"/>
      <c r="D60" s="24" t="s">
        <v>139</v>
      </c>
      <c r="E60" s="25">
        <f>SUM(E63:E69)</f>
        <v>2006300</v>
      </c>
      <c r="F60" s="25">
        <f>SUM(F63:F69)</f>
        <v>2006300</v>
      </c>
      <c r="G60" s="25">
        <f>SUM(G63:G69)</f>
        <v>0</v>
      </c>
      <c r="H60" s="194" t="str">
        <f t="shared" si="1"/>
        <v>Tak</v>
      </c>
    </row>
    <row r="61" spans="1:8" s="415" customFormat="1" ht="12.75">
      <c r="A61" s="202"/>
      <c r="B61" s="202"/>
      <c r="C61" s="202"/>
      <c r="D61" s="206" t="s">
        <v>140</v>
      </c>
      <c r="E61" s="207"/>
      <c r="F61" s="207"/>
      <c r="G61" s="207"/>
      <c r="H61" s="194" t="str">
        <f t="shared" si="1"/>
        <v>Tak</v>
      </c>
    </row>
    <row r="62" spans="1:8" s="415" customFormat="1" ht="12.75">
      <c r="A62" s="202"/>
      <c r="B62" s="221"/>
      <c r="C62" s="221"/>
      <c r="D62" s="222" t="s">
        <v>141</v>
      </c>
      <c r="E62" s="223"/>
      <c r="F62" s="223"/>
      <c r="G62" s="223"/>
      <c r="H62" s="194" t="str">
        <f t="shared" si="1"/>
        <v>Tak</v>
      </c>
    </row>
    <row r="63" spans="1:8" s="415" customFormat="1" ht="12.75">
      <c r="A63" s="202"/>
      <c r="B63" s="202"/>
      <c r="C63" s="224">
        <v>310</v>
      </c>
      <c r="D63" s="26" t="s">
        <v>142</v>
      </c>
      <c r="E63" s="220">
        <v>1553000</v>
      </c>
      <c r="F63" s="220">
        <v>1553000</v>
      </c>
      <c r="G63" s="220"/>
      <c r="H63" s="194" t="str">
        <f t="shared" si="1"/>
        <v>Tak</v>
      </c>
    </row>
    <row r="64" spans="1:8" s="415" customFormat="1" ht="12.75">
      <c r="A64" s="202"/>
      <c r="B64" s="202"/>
      <c r="C64" s="31">
        <v>320</v>
      </c>
      <c r="D64" s="29" t="s">
        <v>143</v>
      </c>
      <c r="E64" s="30">
        <v>310000</v>
      </c>
      <c r="F64" s="30">
        <v>310000</v>
      </c>
      <c r="G64" s="30"/>
      <c r="H64" s="194" t="str">
        <f t="shared" si="1"/>
        <v>Tak</v>
      </c>
    </row>
    <row r="65" spans="1:8" s="415" customFormat="1" ht="12.75">
      <c r="A65" s="202"/>
      <c r="B65" s="202"/>
      <c r="C65" s="31">
        <v>330</v>
      </c>
      <c r="D65" s="29" t="s">
        <v>144</v>
      </c>
      <c r="E65" s="30">
        <v>135600</v>
      </c>
      <c r="F65" s="30">
        <v>135600</v>
      </c>
      <c r="G65" s="30"/>
      <c r="H65" s="194" t="str">
        <f t="shared" si="1"/>
        <v>Tak</v>
      </c>
    </row>
    <row r="66" spans="1:8" s="415" customFormat="1" ht="12.75">
      <c r="A66" s="202"/>
      <c r="B66" s="202"/>
      <c r="C66" s="31">
        <v>340</v>
      </c>
      <c r="D66" s="29" t="s">
        <v>145</v>
      </c>
      <c r="E66" s="30">
        <v>5000</v>
      </c>
      <c r="F66" s="30">
        <v>5000</v>
      </c>
      <c r="G66" s="30"/>
      <c r="H66" s="194" t="str">
        <f t="shared" si="1"/>
        <v>Tak</v>
      </c>
    </row>
    <row r="67" spans="1:8" s="415" customFormat="1" ht="12.75">
      <c r="A67" s="202"/>
      <c r="B67" s="202"/>
      <c r="C67" s="31">
        <v>500</v>
      </c>
      <c r="D67" s="29" t="s">
        <v>151</v>
      </c>
      <c r="E67" s="30">
        <v>1500</v>
      </c>
      <c r="F67" s="30">
        <v>1500</v>
      </c>
      <c r="G67" s="30">
        <v>0</v>
      </c>
      <c r="H67" s="194" t="str">
        <f t="shared" si="1"/>
        <v>Tak</v>
      </c>
    </row>
    <row r="68" spans="1:8" s="415" customFormat="1" ht="12.75">
      <c r="A68" s="202"/>
      <c r="B68" s="202"/>
      <c r="C68" s="31">
        <v>690</v>
      </c>
      <c r="D68" s="29" t="s">
        <v>105</v>
      </c>
      <c r="E68" s="30">
        <v>200</v>
      </c>
      <c r="F68" s="30">
        <v>200</v>
      </c>
      <c r="G68" s="30">
        <v>0</v>
      </c>
      <c r="H68" s="194" t="str">
        <f t="shared" si="1"/>
        <v>Tak</v>
      </c>
    </row>
    <row r="69" spans="1:8" s="415" customFormat="1" ht="12.75">
      <c r="A69" s="202"/>
      <c r="B69" s="202"/>
      <c r="C69" s="31">
        <v>910</v>
      </c>
      <c r="D69" s="29" t="s">
        <v>114</v>
      </c>
      <c r="E69" s="30">
        <v>1000</v>
      </c>
      <c r="F69" s="30">
        <v>1000</v>
      </c>
      <c r="G69" s="30">
        <v>0</v>
      </c>
      <c r="H69" s="194" t="str">
        <f t="shared" si="1"/>
        <v>Tak</v>
      </c>
    </row>
    <row r="70" spans="1:8" s="415" customFormat="1" ht="12.75">
      <c r="A70" s="202"/>
      <c r="B70" s="34">
        <v>75616</v>
      </c>
      <c r="C70" s="218"/>
      <c r="D70" s="24" t="s">
        <v>139</v>
      </c>
      <c r="E70" s="25">
        <f>SUM(E74:E82)</f>
        <v>1070600</v>
      </c>
      <c r="F70" s="25">
        <f>SUM(F74:F82)</f>
        <v>1070600</v>
      </c>
      <c r="G70" s="25">
        <f>SUM(G74:G82)</f>
        <v>0</v>
      </c>
      <c r="H70" s="194" t="str">
        <f t="shared" si="1"/>
        <v>Tak</v>
      </c>
    </row>
    <row r="71" spans="1:8" s="415" customFormat="1" ht="12.75">
      <c r="A71" s="202"/>
      <c r="B71" s="202"/>
      <c r="C71" s="202"/>
      <c r="D71" s="206" t="s">
        <v>146</v>
      </c>
      <c r="E71" s="207"/>
      <c r="F71" s="207"/>
      <c r="G71" s="207"/>
      <c r="H71" s="194" t="str">
        <f t="shared" si="1"/>
        <v>Tak</v>
      </c>
    </row>
    <row r="72" spans="1:8" s="415" customFormat="1" ht="12.75">
      <c r="A72" s="202"/>
      <c r="B72" s="202"/>
      <c r="C72" s="202"/>
      <c r="D72" s="206" t="s">
        <v>147</v>
      </c>
      <c r="E72" s="207"/>
      <c r="F72" s="207"/>
      <c r="G72" s="207"/>
      <c r="H72" s="194" t="str">
        <f t="shared" si="1"/>
        <v>Tak</v>
      </c>
    </row>
    <row r="73" spans="1:8" s="415" customFormat="1" ht="12.75">
      <c r="A73" s="202"/>
      <c r="B73" s="221"/>
      <c r="C73" s="221"/>
      <c r="D73" s="222" t="s">
        <v>148</v>
      </c>
      <c r="E73" s="223"/>
      <c r="F73" s="223"/>
      <c r="G73" s="223"/>
      <c r="H73" s="194" t="str">
        <f aca="true" t="shared" si="3" ref="H73:H136">IF(SUM(F73:G73)=E73,"Tak","Nie")</f>
        <v>Tak</v>
      </c>
    </row>
    <row r="74" spans="1:8" s="415" customFormat="1" ht="12.75">
      <c r="A74" s="202"/>
      <c r="B74" s="202"/>
      <c r="C74" s="224">
        <v>310</v>
      </c>
      <c r="D74" s="26" t="s">
        <v>142</v>
      </c>
      <c r="E74" s="220">
        <v>400500</v>
      </c>
      <c r="F74" s="220">
        <v>400500</v>
      </c>
      <c r="G74" s="220"/>
      <c r="H74" s="194" t="str">
        <f t="shared" si="3"/>
        <v>Tak</v>
      </c>
    </row>
    <row r="75" spans="1:8" s="415" customFormat="1" ht="12.75">
      <c r="A75" s="202"/>
      <c r="B75" s="202"/>
      <c r="C75" s="31">
        <v>320</v>
      </c>
      <c r="D75" s="29" t="s">
        <v>143</v>
      </c>
      <c r="E75" s="30">
        <v>557700</v>
      </c>
      <c r="F75" s="30">
        <v>557700</v>
      </c>
      <c r="G75" s="30"/>
      <c r="H75" s="194" t="str">
        <f t="shared" si="3"/>
        <v>Tak</v>
      </c>
    </row>
    <row r="76" spans="1:9" s="415" customFormat="1" ht="12.75">
      <c r="A76" s="202"/>
      <c r="B76" s="202"/>
      <c r="C76" s="31">
        <v>330</v>
      </c>
      <c r="D76" s="29" t="s">
        <v>144</v>
      </c>
      <c r="E76" s="30">
        <v>3600</v>
      </c>
      <c r="F76" s="30">
        <v>3600</v>
      </c>
      <c r="G76" s="30">
        <v>0</v>
      </c>
      <c r="H76" s="194" t="str">
        <f t="shared" si="3"/>
        <v>Tak</v>
      </c>
      <c r="I76" s="429"/>
    </row>
    <row r="77" spans="1:9" s="415" customFormat="1" ht="12.75">
      <c r="A77" s="202"/>
      <c r="B77" s="202"/>
      <c r="C77" s="31">
        <v>340</v>
      </c>
      <c r="D77" s="29" t="s">
        <v>145</v>
      </c>
      <c r="E77" s="30">
        <v>25000</v>
      </c>
      <c r="F77" s="30">
        <v>25000</v>
      </c>
      <c r="G77" s="30">
        <v>0</v>
      </c>
      <c r="H77" s="194" t="str">
        <f t="shared" si="3"/>
        <v>Tak</v>
      </c>
      <c r="I77" s="429"/>
    </row>
    <row r="78" spans="1:8" s="415" customFormat="1" ht="12.75">
      <c r="A78" s="202"/>
      <c r="B78" s="202"/>
      <c r="C78" s="31">
        <v>360</v>
      </c>
      <c r="D78" s="29" t="s">
        <v>149</v>
      </c>
      <c r="E78" s="30">
        <v>2000</v>
      </c>
      <c r="F78" s="30">
        <v>2000</v>
      </c>
      <c r="G78" s="30">
        <v>0</v>
      </c>
      <c r="H78" s="194" t="str">
        <f t="shared" si="3"/>
        <v>Tak</v>
      </c>
    </row>
    <row r="79" spans="1:8" s="415" customFormat="1" ht="12.75">
      <c r="A79" s="202"/>
      <c r="B79" s="202"/>
      <c r="C79" s="31">
        <v>430</v>
      </c>
      <c r="D79" s="29" t="s">
        <v>150</v>
      </c>
      <c r="E79" s="30">
        <v>300</v>
      </c>
      <c r="F79" s="30">
        <v>300</v>
      </c>
      <c r="G79" s="30">
        <v>0</v>
      </c>
      <c r="H79" s="194" t="str">
        <f t="shared" si="3"/>
        <v>Tak</v>
      </c>
    </row>
    <row r="80" spans="1:8" s="415" customFormat="1" ht="12.75">
      <c r="A80" s="202"/>
      <c r="B80" s="202"/>
      <c r="C80" s="31">
        <v>500</v>
      </c>
      <c r="D80" s="29" t="s">
        <v>151</v>
      </c>
      <c r="E80" s="30">
        <v>70000</v>
      </c>
      <c r="F80" s="30">
        <v>70000</v>
      </c>
      <c r="G80" s="30">
        <v>0</v>
      </c>
      <c r="H80" s="194" t="str">
        <f t="shared" si="3"/>
        <v>Tak</v>
      </c>
    </row>
    <row r="81" spans="1:8" s="415" customFormat="1" ht="12.75">
      <c r="A81" s="202"/>
      <c r="B81" s="202"/>
      <c r="C81" s="31">
        <v>690</v>
      </c>
      <c r="D81" s="29" t="s">
        <v>105</v>
      </c>
      <c r="E81" s="30">
        <v>3500</v>
      </c>
      <c r="F81" s="30">
        <v>3500</v>
      </c>
      <c r="G81" s="30">
        <v>0</v>
      </c>
      <c r="H81" s="194" t="str">
        <f t="shared" si="3"/>
        <v>Tak</v>
      </c>
    </row>
    <row r="82" spans="1:8" s="415" customFormat="1" ht="12.75">
      <c r="A82" s="202"/>
      <c r="B82" s="202"/>
      <c r="C82" s="31">
        <v>910</v>
      </c>
      <c r="D82" s="29" t="s">
        <v>114</v>
      </c>
      <c r="E82" s="30">
        <v>8000</v>
      </c>
      <c r="F82" s="30">
        <v>8000</v>
      </c>
      <c r="G82" s="30">
        <v>0</v>
      </c>
      <c r="H82" s="194" t="str">
        <f t="shared" si="3"/>
        <v>Tak</v>
      </c>
    </row>
    <row r="83" spans="1:8" s="415" customFormat="1" ht="12.75">
      <c r="A83" s="202"/>
      <c r="B83" s="34">
        <v>75618</v>
      </c>
      <c r="C83" s="218"/>
      <c r="D83" s="24" t="s">
        <v>152</v>
      </c>
      <c r="E83" s="25">
        <f>SUM(E85:E90)</f>
        <v>222500</v>
      </c>
      <c r="F83" s="25">
        <f>SUM(F85:F90)</f>
        <v>222500</v>
      </c>
      <c r="G83" s="25">
        <f>SUM(G85:G90)</f>
        <v>0</v>
      </c>
      <c r="H83" s="194" t="str">
        <f t="shared" si="3"/>
        <v>Tak</v>
      </c>
    </row>
    <row r="84" spans="1:8" s="415" customFormat="1" ht="12.75">
      <c r="A84" s="202"/>
      <c r="B84" s="204"/>
      <c r="C84" s="204"/>
      <c r="D84" s="26" t="s">
        <v>153</v>
      </c>
      <c r="E84" s="205"/>
      <c r="F84" s="205"/>
      <c r="G84" s="205"/>
      <c r="H84" s="194" t="str">
        <f t="shared" si="3"/>
        <v>Tak</v>
      </c>
    </row>
    <row r="85" spans="1:8" s="415" customFormat="1" ht="12.75">
      <c r="A85" s="202"/>
      <c r="B85" s="202"/>
      <c r="C85" s="31">
        <v>410</v>
      </c>
      <c r="D85" s="29" t="s">
        <v>154</v>
      </c>
      <c r="E85" s="30">
        <v>18000</v>
      </c>
      <c r="F85" s="30">
        <v>18000</v>
      </c>
      <c r="G85" s="30">
        <v>0</v>
      </c>
      <c r="H85" s="194" t="str">
        <f t="shared" si="3"/>
        <v>Tak</v>
      </c>
    </row>
    <row r="86" spans="1:8" s="415" customFormat="1" ht="12.75">
      <c r="A86" s="202"/>
      <c r="B86" s="202"/>
      <c r="C86" s="31">
        <v>460</v>
      </c>
      <c r="D86" s="29" t="s">
        <v>155</v>
      </c>
      <c r="E86" s="30">
        <v>132000</v>
      </c>
      <c r="F86" s="30">
        <v>132000</v>
      </c>
      <c r="G86" s="30">
        <v>0</v>
      </c>
      <c r="H86" s="194" t="str">
        <f t="shared" si="3"/>
        <v>Tak</v>
      </c>
    </row>
    <row r="87" spans="1:8" s="415" customFormat="1" ht="12.75">
      <c r="A87" s="202"/>
      <c r="B87" s="202"/>
      <c r="C87" s="31">
        <v>480</v>
      </c>
      <c r="D87" s="29" t="s">
        <v>156</v>
      </c>
      <c r="E87" s="30">
        <v>65000</v>
      </c>
      <c r="F87" s="30">
        <v>65000</v>
      </c>
      <c r="G87" s="30">
        <v>0</v>
      </c>
      <c r="H87" s="194" t="str">
        <f t="shared" si="3"/>
        <v>Tak</v>
      </c>
    </row>
    <row r="88" spans="1:8" s="415" customFormat="1" ht="12.75">
      <c r="A88" s="202"/>
      <c r="B88" s="202"/>
      <c r="C88" s="203">
        <v>490</v>
      </c>
      <c r="D88" s="24" t="s">
        <v>157</v>
      </c>
      <c r="E88" s="25">
        <v>7500</v>
      </c>
      <c r="F88" s="25">
        <v>7500</v>
      </c>
      <c r="G88" s="25">
        <v>0</v>
      </c>
      <c r="H88" s="194" t="str">
        <f t="shared" si="3"/>
        <v>Tak</v>
      </c>
    </row>
    <row r="89" spans="1:8" s="415" customFormat="1" ht="12.75">
      <c r="A89" s="202"/>
      <c r="B89" s="202"/>
      <c r="C89" s="202"/>
      <c r="D89" s="206" t="s">
        <v>158</v>
      </c>
      <c r="E89" s="207"/>
      <c r="F89" s="207"/>
      <c r="G89" s="207"/>
      <c r="H89" s="194" t="str">
        <f t="shared" si="3"/>
        <v>Tak</v>
      </c>
    </row>
    <row r="90" spans="1:8" s="415" customFormat="1" ht="12.75">
      <c r="A90" s="202"/>
      <c r="B90" s="202"/>
      <c r="C90" s="204"/>
      <c r="D90" s="26" t="s">
        <v>159</v>
      </c>
      <c r="E90" s="205"/>
      <c r="F90" s="205"/>
      <c r="G90" s="205"/>
      <c r="H90" s="194" t="str">
        <f t="shared" si="3"/>
        <v>Tak</v>
      </c>
    </row>
    <row r="91" spans="1:8" s="415" customFormat="1" ht="12.75">
      <c r="A91" s="202"/>
      <c r="B91" s="34">
        <v>75621</v>
      </c>
      <c r="C91" s="218"/>
      <c r="D91" s="24" t="s">
        <v>160</v>
      </c>
      <c r="E91" s="25">
        <f>SUM(E93:E94)</f>
        <v>1183693</v>
      </c>
      <c r="F91" s="25">
        <f>SUM(F93:F94)</f>
        <v>1183693</v>
      </c>
      <c r="G91" s="25">
        <f>SUM(G93:G94)</f>
        <v>0</v>
      </c>
      <c r="H91" s="194" t="str">
        <f t="shared" si="3"/>
        <v>Tak</v>
      </c>
    </row>
    <row r="92" spans="1:8" s="415" customFormat="1" ht="12.75">
      <c r="A92" s="202"/>
      <c r="B92" s="204"/>
      <c r="C92" s="204"/>
      <c r="D92" s="26" t="s">
        <v>161</v>
      </c>
      <c r="E92" s="205"/>
      <c r="F92" s="205"/>
      <c r="G92" s="205"/>
      <c r="H92" s="194" t="str">
        <f t="shared" si="3"/>
        <v>Tak</v>
      </c>
    </row>
    <row r="93" spans="1:8" s="415" customFormat="1" ht="12.75">
      <c r="A93" s="202"/>
      <c r="B93" s="202"/>
      <c r="C93" s="31">
        <v>10</v>
      </c>
      <c r="D93" s="29" t="s">
        <v>162</v>
      </c>
      <c r="E93" s="30">
        <v>1173693</v>
      </c>
      <c r="F93" s="30">
        <v>1173693</v>
      </c>
      <c r="G93" s="30">
        <v>0</v>
      </c>
      <c r="H93" s="194" t="str">
        <f t="shared" si="3"/>
        <v>Tak</v>
      </c>
    </row>
    <row r="94" spans="1:8" s="415" customFormat="1" ht="12.75">
      <c r="A94" s="202"/>
      <c r="B94" s="202"/>
      <c r="C94" s="31">
        <v>20</v>
      </c>
      <c r="D94" s="29" t="s">
        <v>163</v>
      </c>
      <c r="E94" s="30">
        <v>10000</v>
      </c>
      <c r="F94" s="30">
        <v>10000</v>
      </c>
      <c r="G94" s="30">
        <v>0</v>
      </c>
      <c r="H94" s="194" t="str">
        <f t="shared" si="3"/>
        <v>Tak</v>
      </c>
    </row>
    <row r="95" spans="1:8" s="428" customFormat="1" ht="12.75">
      <c r="A95" s="35">
        <v>758</v>
      </c>
      <c r="B95" s="16"/>
      <c r="C95" s="16"/>
      <c r="D95" s="36" t="s">
        <v>164</v>
      </c>
      <c r="E95" s="37">
        <f>SUM(E96,E99,E101,E103)</f>
        <v>5611301</v>
      </c>
      <c r="F95" s="37">
        <f>SUM(F96,F99,F101,F103)</f>
        <v>5611301</v>
      </c>
      <c r="G95" s="37">
        <f>SUM(G96,G99,G101,G103)</f>
        <v>0</v>
      </c>
      <c r="H95" s="194" t="str">
        <f t="shared" si="3"/>
        <v>Tak</v>
      </c>
    </row>
    <row r="96" spans="1:8" s="428" customFormat="1" ht="12.75">
      <c r="A96" s="15"/>
      <c r="B96" s="213">
        <v>75801</v>
      </c>
      <c r="C96" s="191"/>
      <c r="D96" s="214" t="s">
        <v>165</v>
      </c>
      <c r="E96" s="201">
        <f>SUM(E98)</f>
        <v>3719201</v>
      </c>
      <c r="F96" s="201">
        <f>SUM(F98)</f>
        <v>3719201</v>
      </c>
      <c r="G96" s="201">
        <f>SUM(G98)</f>
        <v>0</v>
      </c>
      <c r="H96" s="194" t="str">
        <f t="shared" si="3"/>
        <v>Tak</v>
      </c>
    </row>
    <row r="97" spans="1:8" s="428" customFormat="1" ht="12.75">
      <c r="A97" s="15"/>
      <c r="B97" s="211"/>
      <c r="C97" s="211"/>
      <c r="D97" s="215" t="s">
        <v>166</v>
      </c>
      <c r="E97" s="212"/>
      <c r="F97" s="212"/>
      <c r="G97" s="212"/>
      <c r="H97" s="194" t="str">
        <f t="shared" si="3"/>
        <v>Tak</v>
      </c>
    </row>
    <row r="98" spans="1:8" s="428" customFormat="1" ht="12.75">
      <c r="A98" s="15"/>
      <c r="B98" s="15"/>
      <c r="C98" s="225">
        <v>2920</v>
      </c>
      <c r="D98" s="198" t="s">
        <v>167</v>
      </c>
      <c r="E98" s="18">
        <v>3719201</v>
      </c>
      <c r="F98" s="18">
        <v>3719201</v>
      </c>
      <c r="G98" s="18">
        <v>0</v>
      </c>
      <c r="H98" s="194" t="str">
        <f t="shared" si="3"/>
        <v>Tak</v>
      </c>
    </row>
    <row r="99" spans="1:8" s="428" customFormat="1" ht="12.75">
      <c r="A99" s="15"/>
      <c r="B99" s="197">
        <v>75807</v>
      </c>
      <c r="C99" s="16"/>
      <c r="D99" s="198" t="s">
        <v>168</v>
      </c>
      <c r="E99" s="18">
        <f>SUM(E100)</f>
        <v>1835031</v>
      </c>
      <c r="F99" s="18">
        <f>SUM(F100)</f>
        <v>1835031</v>
      </c>
      <c r="G99" s="18">
        <f>SUM(G100)</f>
        <v>0</v>
      </c>
      <c r="H99" s="194" t="str">
        <f t="shared" si="3"/>
        <v>Tak</v>
      </c>
    </row>
    <row r="100" spans="1:8" s="428" customFormat="1" ht="12.75">
      <c r="A100" s="15"/>
      <c r="B100" s="15"/>
      <c r="C100" s="225">
        <v>2920</v>
      </c>
      <c r="D100" s="198" t="s">
        <v>167</v>
      </c>
      <c r="E100" s="18">
        <v>1835031</v>
      </c>
      <c r="F100" s="18">
        <v>1835031</v>
      </c>
      <c r="G100" s="18">
        <v>0</v>
      </c>
      <c r="H100" s="194" t="str">
        <f t="shared" si="3"/>
        <v>Tak</v>
      </c>
    </row>
    <row r="101" spans="1:8" s="428" customFormat="1" ht="12.75">
      <c r="A101" s="15"/>
      <c r="B101" s="197">
        <v>75814</v>
      </c>
      <c r="C101" s="16"/>
      <c r="D101" s="198" t="s">
        <v>169</v>
      </c>
      <c r="E101" s="18">
        <f>SUM(E102)</f>
        <v>20000</v>
      </c>
      <c r="F101" s="18">
        <f>SUM(F102)</f>
        <v>20000</v>
      </c>
      <c r="G101" s="18">
        <v>0</v>
      </c>
      <c r="H101" s="194" t="str">
        <f t="shared" si="3"/>
        <v>Tak</v>
      </c>
    </row>
    <row r="102" spans="1:8" s="428" customFormat="1" ht="12.75">
      <c r="A102" s="15"/>
      <c r="B102" s="15"/>
      <c r="C102" s="19">
        <v>920</v>
      </c>
      <c r="D102" s="198" t="s">
        <v>170</v>
      </c>
      <c r="E102" s="18">
        <v>20000</v>
      </c>
      <c r="F102" s="18">
        <v>20000</v>
      </c>
      <c r="G102" s="18">
        <v>0</v>
      </c>
      <c r="H102" s="194" t="str">
        <f t="shared" si="3"/>
        <v>Tak</v>
      </c>
    </row>
    <row r="103" spans="1:8" s="428" customFormat="1" ht="12.75">
      <c r="A103" s="15"/>
      <c r="B103" s="197">
        <v>75831</v>
      </c>
      <c r="C103" s="16"/>
      <c r="D103" s="198" t="s">
        <v>171</v>
      </c>
      <c r="E103" s="18">
        <f>SUM(E104)</f>
        <v>37069</v>
      </c>
      <c r="F103" s="18">
        <f>SUM(F104)</f>
        <v>37069</v>
      </c>
      <c r="G103" s="18">
        <f>SUM(G104)</f>
        <v>0</v>
      </c>
      <c r="H103" s="194" t="str">
        <f t="shared" si="3"/>
        <v>Tak</v>
      </c>
    </row>
    <row r="104" spans="1:8" s="428" customFormat="1" ht="12.75">
      <c r="A104" s="15"/>
      <c r="B104" s="15"/>
      <c r="C104" s="225">
        <v>2920</v>
      </c>
      <c r="D104" s="198" t="s">
        <v>167</v>
      </c>
      <c r="E104" s="18">
        <v>37069</v>
      </c>
      <c r="F104" s="18">
        <v>37069</v>
      </c>
      <c r="G104" s="18">
        <v>0</v>
      </c>
      <c r="H104" s="194" t="str">
        <f t="shared" si="3"/>
        <v>Tak</v>
      </c>
    </row>
    <row r="105" spans="1:8" s="415" customFormat="1" ht="12.75">
      <c r="A105" s="22">
        <v>801</v>
      </c>
      <c r="B105" s="218"/>
      <c r="C105" s="218"/>
      <c r="D105" s="21" t="s">
        <v>172</v>
      </c>
      <c r="E105" s="23">
        <f>SUM(E106,E114,E116,E121)</f>
        <v>35625</v>
      </c>
      <c r="F105" s="23">
        <f>SUM(F106,F114,F116,F121)</f>
        <v>35625</v>
      </c>
      <c r="G105" s="23">
        <f>SUM(G106,G114,G116,G121)</f>
        <v>0</v>
      </c>
      <c r="H105" s="194" t="str">
        <f t="shared" si="3"/>
        <v>Tak</v>
      </c>
    </row>
    <row r="106" spans="1:8" s="415" customFormat="1" ht="12.75">
      <c r="A106" s="202"/>
      <c r="B106" s="28">
        <v>80101</v>
      </c>
      <c r="C106" s="209"/>
      <c r="D106" s="29" t="s">
        <v>173</v>
      </c>
      <c r="E106" s="30">
        <f>SUM(E107:E113)</f>
        <v>4625</v>
      </c>
      <c r="F106" s="30">
        <f>SUM(F107:F113)</f>
        <v>4625</v>
      </c>
      <c r="G106" s="30">
        <f>SUM(G107:G113)</f>
        <v>0</v>
      </c>
      <c r="H106" s="194" t="str">
        <f t="shared" si="3"/>
        <v>Tak</v>
      </c>
    </row>
    <row r="107" spans="1:8" s="415" customFormat="1" ht="12.75">
      <c r="A107" s="202"/>
      <c r="B107" s="202"/>
      <c r="C107" s="31">
        <v>830</v>
      </c>
      <c r="D107" s="29" t="s">
        <v>125</v>
      </c>
      <c r="E107" s="30">
        <v>1600</v>
      </c>
      <c r="F107" s="30">
        <v>1600</v>
      </c>
      <c r="G107" s="30">
        <v>0</v>
      </c>
      <c r="H107" s="194" t="str">
        <f t="shared" si="3"/>
        <v>Tak</v>
      </c>
    </row>
    <row r="108" spans="1:8" s="415" customFormat="1" ht="12.75">
      <c r="A108" s="202"/>
      <c r="B108" s="202"/>
      <c r="C108" s="31">
        <v>920</v>
      </c>
      <c r="D108" s="29" t="s">
        <v>170</v>
      </c>
      <c r="E108" s="30">
        <v>100</v>
      </c>
      <c r="F108" s="30">
        <v>100</v>
      </c>
      <c r="G108" s="30"/>
      <c r="H108" s="194" t="str">
        <f t="shared" si="3"/>
        <v>Tak</v>
      </c>
    </row>
    <row r="109" spans="1:8" s="415" customFormat="1" ht="12.75">
      <c r="A109" s="202"/>
      <c r="B109" s="202"/>
      <c r="C109" s="203">
        <v>970</v>
      </c>
      <c r="D109" s="24" t="s">
        <v>288</v>
      </c>
      <c r="E109" s="25">
        <v>300</v>
      </c>
      <c r="F109" s="25">
        <v>300</v>
      </c>
      <c r="G109" s="25">
        <v>0</v>
      </c>
      <c r="H109" s="194" t="str">
        <f t="shared" si="3"/>
        <v>Tak</v>
      </c>
    </row>
    <row r="110" spans="1:8" s="415" customFormat="1" ht="12.75">
      <c r="A110" s="202"/>
      <c r="B110" s="202"/>
      <c r="C110" s="210">
        <v>2700</v>
      </c>
      <c r="D110" s="24" t="s">
        <v>174</v>
      </c>
      <c r="E110" s="25">
        <v>2625</v>
      </c>
      <c r="F110" s="25">
        <v>2625</v>
      </c>
      <c r="G110" s="25">
        <v>0</v>
      </c>
      <c r="H110" s="194" t="str">
        <f t="shared" si="3"/>
        <v>Tak</v>
      </c>
    </row>
    <row r="111" spans="1:8" s="415" customFormat="1" ht="12.75">
      <c r="A111" s="202"/>
      <c r="B111" s="202"/>
      <c r="C111" s="202"/>
      <c r="D111" s="206" t="s">
        <v>175</v>
      </c>
      <c r="E111" s="207"/>
      <c r="F111" s="207"/>
      <c r="G111" s="207"/>
      <c r="H111" s="194" t="str">
        <f t="shared" si="3"/>
        <v>Tak</v>
      </c>
    </row>
    <row r="112" spans="1:8" s="415" customFormat="1" ht="12.75">
      <c r="A112" s="202"/>
      <c r="B112" s="202"/>
      <c r="C112" s="202"/>
      <c r="D112" s="206" t="s">
        <v>176</v>
      </c>
      <c r="E112" s="207"/>
      <c r="F112" s="207"/>
      <c r="G112" s="207"/>
      <c r="H112" s="194" t="str">
        <f t="shared" si="3"/>
        <v>Tak</v>
      </c>
    </row>
    <row r="113" spans="1:8" s="428" customFormat="1" ht="12.75">
      <c r="A113" s="15"/>
      <c r="B113" s="15"/>
      <c r="C113" s="19">
        <v>6208</v>
      </c>
      <c r="D113" s="20" t="s">
        <v>359</v>
      </c>
      <c r="E113" s="18">
        <v>0</v>
      </c>
      <c r="F113" s="18">
        <v>0</v>
      </c>
      <c r="G113" s="18">
        <v>0</v>
      </c>
      <c r="H113" s="194" t="str">
        <f t="shared" si="3"/>
        <v>Tak</v>
      </c>
    </row>
    <row r="114" spans="1:8" s="415" customFormat="1" ht="12.75">
      <c r="A114" s="202"/>
      <c r="B114" s="28">
        <v>80103</v>
      </c>
      <c r="C114" s="209"/>
      <c r="D114" s="17" t="s">
        <v>247</v>
      </c>
      <c r="E114" s="30">
        <f>SUM(E115:E115)</f>
        <v>0</v>
      </c>
      <c r="F114" s="30">
        <f>SUM(F115:F115)</f>
        <v>0</v>
      </c>
      <c r="G114" s="30">
        <f>SUM(G115:G115)</f>
        <v>0</v>
      </c>
      <c r="H114" s="194" t="str">
        <f t="shared" si="3"/>
        <v>Tak</v>
      </c>
    </row>
    <row r="115" spans="1:8" s="428" customFormat="1" ht="12.75">
      <c r="A115" s="15"/>
      <c r="B115" s="15"/>
      <c r="C115" s="19">
        <v>6208</v>
      </c>
      <c r="D115" s="20" t="s">
        <v>359</v>
      </c>
      <c r="E115" s="18">
        <v>0</v>
      </c>
      <c r="F115" s="18">
        <v>0</v>
      </c>
      <c r="G115" s="18">
        <v>0</v>
      </c>
      <c r="H115" s="194" t="str">
        <f t="shared" si="3"/>
        <v>Tak</v>
      </c>
    </row>
    <row r="116" spans="1:8" s="415" customFormat="1" ht="12.75">
      <c r="A116" s="202"/>
      <c r="B116" s="28">
        <v>80110</v>
      </c>
      <c r="C116" s="209"/>
      <c r="D116" s="29" t="s">
        <v>177</v>
      </c>
      <c r="E116" s="30">
        <f>SUM(E117:E120)</f>
        <v>9000</v>
      </c>
      <c r="F116" s="30">
        <f>SUM(F117:F120)</f>
        <v>9000</v>
      </c>
      <c r="G116" s="30">
        <f>SUM(G117:G120)</f>
        <v>0</v>
      </c>
      <c r="H116" s="194" t="str">
        <f t="shared" si="3"/>
        <v>Tak</v>
      </c>
    </row>
    <row r="117" spans="1:8" s="415" customFormat="1" ht="12.75">
      <c r="A117" s="202"/>
      <c r="B117" s="202"/>
      <c r="C117" s="203">
        <v>750</v>
      </c>
      <c r="D117" s="24" t="s">
        <v>110</v>
      </c>
      <c r="E117" s="25">
        <v>9000</v>
      </c>
      <c r="F117" s="25">
        <v>9000</v>
      </c>
      <c r="G117" s="25">
        <v>0</v>
      </c>
      <c r="H117" s="194" t="str">
        <f t="shared" si="3"/>
        <v>Tak</v>
      </c>
    </row>
    <row r="118" spans="1:8" s="415" customFormat="1" ht="12.75">
      <c r="A118" s="202"/>
      <c r="B118" s="202"/>
      <c r="C118" s="202"/>
      <c r="D118" s="206" t="s">
        <v>111</v>
      </c>
      <c r="E118" s="207"/>
      <c r="F118" s="207"/>
      <c r="G118" s="207"/>
      <c r="H118" s="194" t="str">
        <f t="shared" si="3"/>
        <v>Tak</v>
      </c>
    </row>
    <row r="119" spans="1:8" s="415" customFormat="1" ht="12.75">
      <c r="A119" s="202"/>
      <c r="B119" s="202"/>
      <c r="C119" s="202"/>
      <c r="D119" s="206" t="s">
        <v>112</v>
      </c>
      <c r="E119" s="207"/>
      <c r="F119" s="207"/>
      <c r="G119" s="207"/>
      <c r="H119" s="194" t="str">
        <f t="shared" si="3"/>
        <v>Tak</v>
      </c>
    </row>
    <row r="120" spans="1:8" s="415" customFormat="1" ht="12.75">
      <c r="A120" s="202"/>
      <c r="B120" s="202"/>
      <c r="C120" s="202"/>
      <c r="D120" s="206" t="s">
        <v>113</v>
      </c>
      <c r="E120" s="207"/>
      <c r="F120" s="207"/>
      <c r="G120" s="207"/>
      <c r="H120" s="194" t="str">
        <f t="shared" si="3"/>
        <v>Tak</v>
      </c>
    </row>
    <row r="121" spans="1:8" s="415" customFormat="1" ht="12.75">
      <c r="A121" s="202"/>
      <c r="B121" s="28">
        <v>80195</v>
      </c>
      <c r="C121" s="209"/>
      <c r="D121" s="29" t="s">
        <v>178</v>
      </c>
      <c r="E121" s="30">
        <f>SUM(E122:E127)</f>
        <v>22000</v>
      </c>
      <c r="F121" s="30">
        <f>SUM(F122:F127)</f>
        <v>22000</v>
      </c>
      <c r="G121" s="30">
        <f>SUM(G122:G127)</f>
        <v>0</v>
      </c>
      <c r="H121" s="194" t="str">
        <f t="shared" si="3"/>
        <v>Tak</v>
      </c>
    </row>
    <row r="122" spans="1:8" s="415" customFormat="1" ht="12.75">
      <c r="A122" s="202"/>
      <c r="B122" s="202"/>
      <c r="C122" s="203">
        <v>750</v>
      </c>
      <c r="D122" s="24" t="s">
        <v>110</v>
      </c>
      <c r="E122" s="25">
        <v>6000</v>
      </c>
      <c r="F122" s="25">
        <v>6000</v>
      </c>
      <c r="G122" s="25">
        <v>0</v>
      </c>
      <c r="H122" s="194" t="str">
        <f t="shared" si="3"/>
        <v>Tak</v>
      </c>
    </row>
    <row r="123" spans="1:8" s="415" customFormat="1" ht="12.75">
      <c r="A123" s="202"/>
      <c r="B123" s="202"/>
      <c r="C123" s="202"/>
      <c r="D123" s="206" t="s">
        <v>111</v>
      </c>
      <c r="E123" s="207"/>
      <c r="F123" s="207"/>
      <c r="G123" s="207"/>
      <c r="H123" s="194" t="str">
        <f t="shared" si="3"/>
        <v>Tak</v>
      </c>
    </row>
    <row r="124" spans="1:8" s="415" customFormat="1" ht="12.75">
      <c r="A124" s="202"/>
      <c r="B124" s="202"/>
      <c r="C124" s="202"/>
      <c r="D124" s="206" t="s">
        <v>112</v>
      </c>
      <c r="E124" s="207"/>
      <c r="F124" s="207"/>
      <c r="G124" s="207"/>
      <c r="H124" s="194" t="str">
        <f t="shared" si="3"/>
        <v>Tak</v>
      </c>
    </row>
    <row r="125" spans="1:8" s="415" customFormat="1" ht="12.75">
      <c r="A125" s="202"/>
      <c r="B125" s="202"/>
      <c r="C125" s="202"/>
      <c r="D125" s="206" t="s">
        <v>113</v>
      </c>
      <c r="E125" s="207"/>
      <c r="F125" s="207"/>
      <c r="G125" s="207"/>
      <c r="H125" s="194" t="str">
        <f t="shared" si="3"/>
        <v>Tak</v>
      </c>
    </row>
    <row r="126" spans="1:8" s="415" customFormat="1" ht="12.75">
      <c r="A126" s="202"/>
      <c r="B126" s="202"/>
      <c r="C126" s="203">
        <v>2030</v>
      </c>
      <c r="D126" s="24" t="s">
        <v>117</v>
      </c>
      <c r="E126" s="25">
        <v>16000</v>
      </c>
      <c r="F126" s="25">
        <v>16000</v>
      </c>
      <c r="G126" s="25"/>
      <c r="H126" s="194" t="str">
        <f t="shared" si="3"/>
        <v>Tak</v>
      </c>
    </row>
    <row r="127" spans="1:8" s="415" customFormat="1" ht="12.75">
      <c r="A127" s="202"/>
      <c r="B127" s="202"/>
      <c r="C127" s="224"/>
      <c r="D127" s="26" t="s">
        <v>188</v>
      </c>
      <c r="E127" s="205"/>
      <c r="F127" s="205"/>
      <c r="G127" s="205"/>
      <c r="H127" s="194" t="str">
        <f t="shared" si="3"/>
        <v>Tak</v>
      </c>
    </row>
    <row r="128" spans="1:8" s="428" customFormat="1" ht="12.75">
      <c r="A128" s="35">
        <v>852</v>
      </c>
      <c r="B128" s="16"/>
      <c r="C128" s="16"/>
      <c r="D128" s="36" t="s">
        <v>179</v>
      </c>
      <c r="E128" s="37">
        <f>SUM(E129,E135,E141,E148,E151,E153)</f>
        <v>2582000</v>
      </c>
      <c r="F128" s="37">
        <f>SUM(F129,F135,F141,F148,F151,F153)</f>
        <v>2582000</v>
      </c>
      <c r="G128" s="37">
        <f>SUM(G129,G135,G141,G148,G153)</f>
        <v>0</v>
      </c>
      <c r="H128" s="194" t="str">
        <f t="shared" si="3"/>
        <v>Tak</v>
      </c>
    </row>
    <row r="129" spans="1:8" s="415" customFormat="1" ht="12.75">
      <c r="A129" s="202"/>
      <c r="B129" s="34">
        <v>85212</v>
      </c>
      <c r="C129" s="218"/>
      <c r="D129" s="24" t="s">
        <v>180</v>
      </c>
      <c r="E129" s="25">
        <f>SUM(E132)</f>
        <v>2022000</v>
      </c>
      <c r="F129" s="25">
        <f>SUM(F132)</f>
        <v>2022000</v>
      </c>
      <c r="G129" s="25">
        <f>SUM(G132)</f>
        <v>0</v>
      </c>
      <c r="H129" s="194" t="str">
        <f t="shared" si="3"/>
        <v>Tak</v>
      </c>
    </row>
    <row r="130" spans="1:8" s="415" customFormat="1" ht="12.75">
      <c r="A130" s="202"/>
      <c r="B130" s="202"/>
      <c r="C130" s="202"/>
      <c r="D130" s="206" t="s">
        <v>181</v>
      </c>
      <c r="E130" s="207"/>
      <c r="F130" s="207"/>
      <c r="G130" s="207"/>
      <c r="H130" s="194" t="str">
        <f t="shared" si="3"/>
        <v>Tak</v>
      </c>
    </row>
    <row r="131" spans="1:8" s="415" customFormat="1" ht="12.75">
      <c r="A131" s="202"/>
      <c r="B131" s="221"/>
      <c r="C131" s="221"/>
      <c r="D131" s="222" t="s">
        <v>182</v>
      </c>
      <c r="E131" s="223"/>
      <c r="F131" s="223"/>
      <c r="G131" s="223"/>
      <c r="H131" s="194" t="str">
        <f t="shared" si="3"/>
        <v>Tak</v>
      </c>
    </row>
    <row r="132" spans="1:8" s="415" customFormat="1" ht="12.75">
      <c r="A132" s="202"/>
      <c r="B132" s="202"/>
      <c r="C132" s="226">
        <v>2010</v>
      </c>
      <c r="D132" s="206" t="s">
        <v>117</v>
      </c>
      <c r="E132" s="227">
        <v>2022000</v>
      </c>
      <c r="F132" s="227">
        <v>2022000</v>
      </c>
      <c r="G132" s="227">
        <v>0</v>
      </c>
      <c r="H132" s="194" t="str">
        <f t="shared" si="3"/>
        <v>Tak</v>
      </c>
    </row>
    <row r="133" spans="1:8" s="415" customFormat="1" ht="12.75">
      <c r="A133" s="202"/>
      <c r="B133" s="202"/>
      <c r="C133" s="202"/>
      <c r="D133" s="206" t="s">
        <v>118</v>
      </c>
      <c r="E133" s="207"/>
      <c r="F133" s="207"/>
      <c r="G133" s="207"/>
      <c r="H133" s="194" t="str">
        <f t="shared" si="3"/>
        <v>Tak</v>
      </c>
    </row>
    <row r="134" spans="1:8" s="415" customFormat="1" ht="12.75">
      <c r="A134" s="202"/>
      <c r="B134" s="202"/>
      <c r="C134" s="202"/>
      <c r="D134" s="206" t="s">
        <v>119</v>
      </c>
      <c r="E134" s="207"/>
      <c r="F134" s="207"/>
      <c r="G134" s="207"/>
      <c r="H134" s="194" t="str">
        <f t="shared" si="3"/>
        <v>Tak</v>
      </c>
    </row>
    <row r="135" spans="1:8" s="415" customFormat="1" ht="12.75">
      <c r="A135" s="202"/>
      <c r="B135" s="34">
        <v>85213</v>
      </c>
      <c r="C135" s="218"/>
      <c r="D135" s="24" t="s">
        <v>183</v>
      </c>
      <c r="E135" s="25">
        <f>SUM(E138)</f>
        <v>22000</v>
      </c>
      <c r="F135" s="25">
        <f>SUM(F138)</f>
        <v>22000</v>
      </c>
      <c r="G135" s="25">
        <f>SUM(G138)</f>
        <v>0</v>
      </c>
      <c r="H135" s="194" t="str">
        <f t="shared" si="3"/>
        <v>Tak</v>
      </c>
    </row>
    <row r="136" spans="1:8" s="415" customFormat="1" ht="12.75">
      <c r="A136" s="202"/>
      <c r="B136" s="202"/>
      <c r="C136" s="202"/>
      <c r="D136" s="206" t="s">
        <v>184</v>
      </c>
      <c r="E136" s="207"/>
      <c r="F136" s="207"/>
      <c r="G136" s="207"/>
      <c r="H136" s="194" t="str">
        <f t="shared" si="3"/>
        <v>Tak</v>
      </c>
    </row>
    <row r="137" spans="1:8" s="415" customFormat="1" ht="12.75">
      <c r="A137" s="202"/>
      <c r="B137" s="221"/>
      <c r="C137" s="221"/>
      <c r="D137" s="222" t="s">
        <v>185</v>
      </c>
      <c r="E137" s="223"/>
      <c r="F137" s="223"/>
      <c r="G137" s="223"/>
      <c r="H137" s="194" t="str">
        <f aca="true" t="shared" si="4" ref="H137:H173">IF(SUM(F137:G137)=E137,"Tak","Nie")</f>
        <v>Tak</v>
      </c>
    </row>
    <row r="138" spans="1:8" s="415" customFormat="1" ht="12.75">
      <c r="A138" s="202"/>
      <c r="B138" s="202"/>
      <c r="C138" s="226">
        <v>2010</v>
      </c>
      <c r="D138" s="206" t="s">
        <v>117</v>
      </c>
      <c r="E138" s="227">
        <v>22000</v>
      </c>
      <c r="F138" s="227">
        <v>22000</v>
      </c>
      <c r="G138" s="227">
        <v>0</v>
      </c>
      <c r="H138" s="194" t="str">
        <f t="shared" si="4"/>
        <v>Tak</v>
      </c>
    </row>
    <row r="139" spans="1:8" s="415" customFormat="1" ht="12.75">
      <c r="A139" s="202"/>
      <c r="B139" s="202"/>
      <c r="C139" s="202"/>
      <c r="D139" s="206" t="s">
        <v>118</v>
      </c>
      <c r="E139" s="207"/>
      <c r="F139" s="207"/>
      <c r="G139" s="207"/>
      <c r="H139" s="194" t="str">
        <f t="shared" si="4"/>
        <v>Tak</v>
      </c>
    </row>
    <row r="140" spans="1:8" s="415" customFormat="1" ht="12.75">
      <c r="A140" s="202"/>
      <c r="B140" s="202"/>
      <c r="C140" s="202"/>
      <c r="D140" s="206" t="s">
        <v>119</v>
      </c>
      <c r="E140" s="207"/>
      <c r="F140" s="207"/>
      <c r="G140" s="207"/>
      <c r="H140" s="194" t="str">
        <f t="shared" si="4"/>
        <v>Tak</v>
      </c>
    </row>
    <row r="141" spans="1:8" s="415" customFormat="1" ht="12.75">
      <c r="A141" s="202"/>
      <c r="B141" s="34">
        <v>85214</v>
      </c>
      <c r="C141" s="218"/>
      <c r="D141" s="24" t="s">
        <v>186</v>
      </c>
      <c r="E141" s="25">
        <f>SUM(E143:E147)</f>
        <v>370000</v>
      </c>
      <c r="F141" s="25">
        <f>SUM(F143:F147)</f>
        <v>370000</v>
      </c>
      <c r="G141" s="25">
        <f>SUM(G143:G147)</f>
        <v>0</v>
      </c>
      <c r="H141" s="194" t="str">
        <f t="shared" si="4"/>
        <v>Tak</v>
      </c>
    </row>
    <row r="142" spans="1:8" s="415" customFormat="1" ht="12.75">
      <c r="A142" s="202"/>
      <c r="B142" s="204"/>
      <c r="C142" s="204"/>
      <c r="D142" s="26" t="s">
        <v>187</v>
      </c>
      <c r="E142" s="205"/>
      <c r="F142" s="205"/>
      <c r="G142" s="205"/>
      <c r="H142" s="194" t="str">
        <f t="shared" si="4"/>
        <v>Tak</v>
      </c>
    </row>
    <row r="143" spans="1:8" s="415" customFormat="1" ht="12.75">
      <c r="A143" s="202"/>
      <c r="B143" s="202"/>
      <c r="C143" s="210">
        <v>2010</v>
      </c>
      <c r="D143" s="24" t="s">
        <v>117</v>
      </c>
      <c r="E143" s="25">
        <v>230000</v>
      </c>
      <c r="F143" s="25">
        <v>230000</v>
      </c>
      <c r="G143" s="25">
        <v>0</v>
      </c>
      <c r="H143" s="194" t="str">
        <f t="shared" si="4"/>
        <v>Tak</v>
      </c>
    </row>
    <row r="144" spans="1:8" s="415" customFormat="1" ht="12.75">
      <c r="A144" s="202"/>
      <c r="B144" s="202"/>
      <c r="C144" s="202"/>
      <c r="D144" s="206" t="s">
        <v>118</v>
      </c>
      <c r="E144" s="207"/>
      <c r="F144" s="207"/>
      <c r="G144" s="207"/>
      <c r="H144" s="194" t="str">
        <f t="shared" si="4"/>
        <v>Tak</v>
      </c>
    </row>
    <row r="145" spans="1:8" s="415" customFormat="1" ht="12.75">
      <c r="A145" s="202"/>
      <c r="B145" s="202"/>
      <c r="C145" s="202"/>
      <c r="D145" s="206" t="s">
        <v>119</v>
      </c>
      <c r="E145" s="207"/>
      <c r="F145" s="207"/>
      <c r="G145" s="207"/>
      <c r="H145" s="194" t="str">
        <f t="shared" si="4"/>
        <v>Tak</v>
      </c>
    </row>
    <row r="146" spans="1:8" s="415" customFormat="1" ht="12.75">
      <c r="A146" s="202"/>
      <c r="B146" s="202"/>
      <c r="C146" s="210">
        <v>2030</v>
      </c>
      <c r="D146" s="24" t="s">
        <v>117</v>
      </c>
      <c r="E146" s="25">
        <v>140000</v>
      </c>
      <c r="F146" s="25">
        <v>140000</v>
      </c>
      <c r="G146" s="25">
        <v>0</v>
      </c>
      <c r="H146" s="194" t="str">
        <f t="shared" si="4"/>
        <v>Tak</v>
      </c>
    </row>
    <row r="147" spans="1:8" s="415" customFormat="1" ht="12.75">
      <c r="A147" s="202"/>
      <c r="B147" s="202"/>
      <c r="C147" s="204"/>
      <c r="D147" s="26" t="s">
        <v>188</v>
      </c>
      <c r="E147" s="205"/>
      <c r="F147" s="205"/>
      <c r="G147" s="205"/>
      <c r="H147" s="194" t="str">
        <f t="shared" si="4"/>
        <v>Tak</v>
      </c>
    </row>
    <row r="148" spans="1:8" s="415" customFormat="1" ht="12.75">
      <c r="A148" s="202"/>
      <c r="B148" s="28">
        <v>85219</v>
      </c>
      <c r="C148" s="209"/>
      <c r="D148" s="29" t="s">
        <v>189</v>
      </c>
      <c r="E148" s="30">
        <f>SUM(E149:E150)</f>
        <v>93000</v>
      </c>
      <c r="F148" s="30">
        <f>SUM(F149:F150)</f>
        <v>93000</v>
      </c>
      <c r="G148" s="30">
        <f>SUM(G149:G150)</f>
        <v>0</v>
      </c>
      <c r="H148" s="194" t="str">
        <f t="shared" si="4"/>
        <v>Tak</v>
      </c>
    </row>
    <row r="149" spans="1:8" s="415" customFormat="1" ht="12.75">
      <c r="A149" s="202"/>
      <c r="B149" s="202"/>
      <c r="C149" s="210">
        <v>2030</v>
      </c>
      <c r="D149" s="24" t="s">
        <v>117</v>
      </c>
      <c r="E149" s="25">
        <v>93000</v>
      </c>
      <c r="F149" s="25">
        <v>93000</v>
      </c>
      <c r="G149" s="25">
        <v>0</v>
      </c>
      <c r="H149" s="194" t="str">
        <f t="shared" si="4"/>
        <v>Tak</v>
      </c>
    </row>
    <row r="150" spans="1:8" s="415" customFormat="1" ht="12.75">
      <c r="A150" s="202"/>
      <c r="B150" s="202"/>
      <c r="C150" s="204"/>
      <c r="D150" s="26" t="s">
        <v>188</v>
      </c>
      <c r="E150" s="205"/>
      <c r="F150" s="205"/>
      <c r="G150" s="205"/>
      <c r="H150" s="194" t="str">
        <f t="shared" si="4"/>
        <v>Tak</v>
      </c>
    </row>
    <row r="151" spans="1:8" s="415" customFormat="1" ht="12.75">
      <c r="A151" s="202"/>
      <c r="B151" s="28">
        <v>85228</v>
      </c>
      <c r="C151" s="209"/>
      <c r="D151" s="29" t="s">
        <v>260</v>
      </c>
      <c r="E151" s="30">
        <f>SUM(E152:E152)</f>
        <v>2000</v>
      </c>
      <c r="F151" s="30">
        <f>SUM(F152:F152)</f>
        <v>2000</v>
      </c>
      <c r="G151" s="30">
        <f>SUM(G152:G152)</f>
        <v>0</v>
      </c>
      <c r="H151" s="194" t="str">
        <f t="shared" si="4"/>
        <v>Tak</v>
      </c>
    </row>
    <row r="152" spans="1:8" s="415" customFormat="1" ht="12.75">
      <c r="A152" s="202"/>
      <c r="B152" s="202"/>
      <c r="C152" s="228" t="s">
        <v>295</v>
      </c>
      <c r="D152" s="29" t="s">
        <v>125</v>
      </c>
      <c r="E152" s="25">
        <v>2000</v>
      </c>
      <c r="F152" s="25">
        <v>2000</v>
      </c>
      <c r="G152" s="25">
        <v>0</v>
      </c>
      <c r="H152" s="194" t="str">
        <f t="shared" si="4"/>
        <v>Tak</v>
      </c>
    </row>
    <row r="153" spans="1:8" s="415" customFormat="1" ht="12.75">
      <c r="A153" s="202"/>
      <c r="B153" s="28">
        <v>85295</v>
      </c>
      <c r="C153" s="209"/>
      <c r="D153" s="29" t="s">
        <v>178</v>
      </c>
      <c r="E153" s="30">
        <f>SUM(E154:E156)</f>
        <v>73000</v>
      </c>
      <c r="F153" s="30">
        <f>SUM(F154:F156)</f>
        <v>73000</v>
      </c>
      <c r="G153" s="30">
        <f>SUM(G154:G156)</f>
        <v>0</v>
      </c>
      <c r="H153" s="194" t="str">
        <f t="shared" si="4"/>
        <v>Tak</v>
      </c>
    </row>
    <row r="154" spans="1:8" s="415" customFormat="1" ht="12.75">
      <c r="A154" s="202"/>
      <c r="B154" s="202"/>
      <c r="C154" s="31">
        <v>970</v>
      </c>
      <c r="D154" s="29" t="s">
        <v>190</v>
      </c>
      <c r="E154" s="30">
        <v>6000</v>
      </c>
      <c r="F154" s="30">
        <v>6000</v>
      </c>
      <c r="G154" s="30">
        <v>0</v>
      </c>
      <c r="H154" s="194" t="str">
        <f t="shared" si="4"/>
        <v>Tak</v>
      </c>
    </row>
    <row r="155" spans="1:8" s="415" customFormat="1" ht="12.75">
      <c r="A155" s="202"/>
      <c r="B155" s="202"/>
      <c r="C155" s="210">
        <v>2030</v>
      </c>
      <c r="D155" s="24" t="s">
        <v>117</v>
      </c>
      <c r="E155" s="25">
        <v>67000</v>
      </c>
      <c r="F155" s="25">
        <v>67000</v>
      </c>
      <c r="G155" s="25">
        <v>0</v>
      </c>
      <c r="H155" s="194" t="str">
        <f t="shared" si="4"/>
        <v>Tak</v>
      </c>
    </row>
    <row r="156" spans="1:8" s="415" customFormat="1" ht="12.75">
      <c r="A156" s="202"/>
      <c r="B156" s="202"/>
      <c r="C156" s="204"/>
      <c r="D156" s="26" t="s">
        <v>188</v>
      </c>
      <c r="E156" s="205"/>
      <c r="F156" s="205"/>
      <c r="G156" s="205"/>
      <c r="H156" s="194" t="str">
        <f t="shared" si="4"/>
        <v>Tak</v>
      </c>
    </row>
    <row r="157" spans="1:8" s="428" customFormat="1" ht="12.75">
      <c r="A157" s="22">
        <v>853</v>
      </c>
      <c r="B157" s="191"/>
      <c r="C157" s="191"/>
      <c r="D157" s="21" t="s">
        <v>191</v>
      </c>
      <c r="E157" s="23">
        <f>SUM(E158)</f>
        <v>8000</v>
      </c>
      <c r="F157" s="23">
        <f>SUM(F158)</f>
        <v>8000</v>
      </c>
      <c r="G157" s="23">
        <f>SUM(G158)</f>
        <v>0</v>
      </c>
      <c r="H157" s="194" t="str">
        <f t="shared" si="4"/>
        <v>Tak</v>
      </c>
    </row>
    <row r="158" spans="1:8" s="428" customFormat="1" ht="12.75">
      <c r="A158" s="15"/>
      <c r="B158" s="197">
        <v>85395</v>
      </c>
      <c r="C158" s="16"/>
      <c r="D158" s="198" t="s">
        <v>178</v>
      </c>
      <c r="E158" s="18">
        <f>SUM(E159:E160)</f>
        <v>8000</v>
      </c>
      <c r="F158" s="18">
        <f>SUM(F159:F160)</f>
        <v>8000</v>
      </c>
      <c r="G158" s="18">
        <f>SUM(G159:G160)</f>
        <v>0</v>
      </c>
      <c r="H158" s="194" t="str">
        <f t="shared" si="4"/>
        <v>Tak</v>
      </c>
    </row>
    <row r="159" spans="1:8" s="428" customFormat="1" ht="12.75">
      <c r="A159" s="15"/>
      <c r="B159" s="229"/>
      <c r="C159" s="19">
        <v>970</v>
      </c>
      <c r="D159" s="198" t="s">
        <v>190</v>
      </c>
      <c r="E159" s="18">
        <v>6500</v>
      </c>
      <c r="F159" s="18">
        <v>6500</v>
      </c>
      <c r="G159" s="18"/>
      <c r="H159" s="194" t="str">
        <f t="shared" si="4"/>
        <v>Tak</v>
      </c>
    </row>
    <row r="160" spans="1:8" s="428" customFormat="1" ht="12.75">
      <c r="A160" s="15"/>
      <c r="B160" s="15"/>
      <c r="C160" s="19">
        <v>830</v>
      </c>
      <c r="D160" s="198" t="s">
        <v>125</v>
      </c>
      <c r="E160" s="18">
        <v>1500</v>
      </c>
      <c r="F160" s="18">
        <v>1500</v>
      </c>
      <c r="G160" s="18">
        <v>0</v>
      </c>
      <c r="H160" s="194" t="str">
        <f t="shared" si="4"/>
        <v>Tak</v>
      </c>
    </row>
    <row r="161" spans="1:8" s="428" customFormat="1" ht="12.75">
      <c r="A161" s="22">
        <v>900</v>
      </c>
      <c r="B161" s="191"/>
      <c r="C161" s="191"/>
      <c r="D161" s="230" t="s">
        <v>261</v>
      </c>
      <c r="E161" s="23">
        <f aca="true" t="shared" si="5" ref="E161:G162">SUM(E162)</f>
        <v>1500000</v>
      </c>
      <c r="F161" s="23">
        <f t="shared" si="5"/>
        <v>0</v>
      </c>
      <c r="G161" s="23">
        <f t="shared" si="5"/>
        <v>1500000</v>
      </c>
      <c r="H161" s="194" t="str">
        <f t="shared" si="4"/>
        <v>Tak</v>
      </c>
    </row>
    <row r="162" spans="1:8" s="428" customFormat="1" ht="12.75">
      <c r="A162" s="15"/>
      <c r="B162" s="197">
        <v>90001</v>
      </c>
      <c r="C162" s="16"/>
      <c r="D162" s="17" t="s">
        <v>262</v>
      </c>
      <c r="E162" s="18">
        <f t="shared" si="5"/>
        <v>1500000</v>
      </c>
      <c r="F162" s="18">
        <f t="shared" si="5"/>
        <v>0</v>
      </c>
      <c r="G162" s="18">
        <f t="shared" si="5"/>
        <v>1500000</v>
      </c>
      <c r="H162" s="194" t="str">
        <f t="shared" si="4"/>
        <v>Tak</v>
      </c>
    </row>
    <row r="163" spans="1:8" s="428" customFormat="1" ht="12.75">
      <c r="A163" s="15"/>
      <c r="B163" s="15"/>
      <c r="C163" s="19">
        <v>6208</v>
      </c>
      <c r="D163" s="20" t="s">
        <v>359</v>
      </c>
      <c r="E163" s="18">
        <v>1500000</v>
      </c>
      <c r="F163" s="18">
        <v>0</v>
      </c>
      <c r="G163" s="18">
        <v>1500000</v>
      </c>
      <c r="H163" s="194" t="str">
        <f t="shared" si="4"/>
        <v>Tak</v>
      </c>
    </row>
    <row r="164" spans="1:8" s="428" customFormat="1" ht="12.75">
      <c r="A164" s="22">
        <v>921</v>
      </c>
      <c r="B164" s="191"/>
      <c r="C164" s="191"/>
      <c r="D164" s="21" t="s">
        <v>192</v>
      </c>
      <c r="E164" s="23">
        <f>SUM(E165)</f>
        <v>600000</v>
      </c>
      <c r="F164" s="23">
        <f>SUM(F165)</f>
        <v>525000</v>
      </c>
      <c r="G164" s="23">
        <f>SUM(G165)</f>
        <v>75000</v>
      </c>
      <c r="H164" s="194" t="str">
        <f t="shared" si="4"/>
        <v>Tak</v>
      </c>
    </row>
    <row r="165" spans="1:8" s="428" customFormat="1" ht="12.75">
      <c r="A165" s="15"/>
      <c r="B165" s="197">
        <v>92109</v>
      </c>
      <c r="C165" s="16"/>
      <c r="D165" s="133" t="s">
        <v>268</v>
      </c>
      <c r="E165" s="18">
        <f>SUM(E166:E167)</f>
        <v>600000</v>
      </c>
      <c r="F165" s="18">
        <f>SUM(F166:F167)</f>
        <v>525000</v>
      </c>
      <c r="G165" s="18">
        <f>SUM(G166:G167)</f>
        <v>75000</v>
      </c>
      <c r="H165" s="194" t="str">
        <f t="shared" si="4"/>
        <v>Tak</v>
      </c>
    </row>
    <row r="166" spans="1:8" s="428" customFormat="1" ht="22.5">
      <c r="A166" s="15"/>
      <c r="B166" s="15"/>
      <c r="C166" s="19">
        <v>2008</v>
      </c>
      <c r="D166" s="20" t="s">
        <v>360</v>
      </c>
      <c r="E166" s="18">
        <v>525000</v>
      </c>
      <c r="F166" s="18">
        <v>525000</v>
      </c>
      <c r="G166" s="18">
        <v>0</v>
      </c>
      <c r="H166" s="194" t="str">
        <f t="shared" si="4"/>
        <v>Tak</v>
      </c>
    </row>
    <row r="167" spans="1:8" s="428" customFormat="1" ht="12.75">
      <c r="A167" s="15"/>
      <c r="B167" s="15"/>
      <c r="C167" s="19">
        <v>6208</v>
      </c>
      <c r="D167" s="20" t="s">
        <v>359</v>
      </c>
      <c r="E167" s="18">
        <v>75000</v>
      </c>
      <c r="F167" s="18">
        <v>0</v>
      </c>
      <c r="G167" s="18">
        <v>75000</v>
      </c>
      <c r="H167" s="194" t="str">
        <f t="shared" si="4"/>
        <v>Tak</v>
      </c>
    </row>
    <row r="168" spans="1:8" s="428" customFormat="1" ht="12.75">
      <c r="A168" s="22">
        <v>926</v>
      </c>
      <c r="B168" s="191"/>
      <c r="C168" s="191"/>
      <c r="D168" s="21" t="s">
        <v>272</v>
      </c>
      <c r="E168" s="23">
        <f>SUM(E169)</f>
        <v>766000</v>
      </c>
      <c r="F168" s="23">
        <f>SUM(F169)</f>
        <v>0</v>
      </c>
      <c r="G168" s="23">
        <f>SUM(G169)</f>
        <v>766000</v>
      </c>
      <c r="H168" s="194" t="str">
        <f t="shared" si="4"/>
        <v>Tak</v>
      </c>
    </row>
    <row r="169" spans="1:8" s="428" customFormat="1" ht="12.75">
      <c r="A169" s="15"/>
      <c r="B169" s="197">
        <v>92601</v>
      </c>
      <c r="C169" s="16"/>
      <c r="D169" s="133" t="s">
        <v>379</v>
      </c>
      <c r="E169" s="18">
        <f>SUM(E170:E172)</f>
        <v>766000</v>
      </c>
      <c r="F169" s="18">
        <f>SUM(F170:F172)</f>
        <v>0</v>
      </c>
      <c r="G169" s="18">
        <f>SUM(G170:G172)</f>
        <v>766000</v>
      </c>
      <c r="H169" s="194" t="str">
        <f t="shared" si="4"/>
        <v>Tak</v>
      </c>
    </row>
    <row r="170" spans="1:8" s="428" customFormat="1" ht="33.75">
      <c r="A170" s="15"/>
      <c r="B170" s="15"/>
      <c r="C170" s="19">
        <v>6300</v>
      </c>
      <c r="D170" s="20" t="s">
        <v>380</v>
      </c>
      <c r="E170" s="18">
        <v>433000</v>
      </c>
      <c r="F170" s="18">
        <v>0</v>
      </c>
      <c r="G170" s="18">
        <v>433000</v>
      </c>
      <c r="H170" s="194" t="str">
        <f t="shared" si="4"/>
        <v>Tak</v>
      </c>
    </row>
    <row r="171" spans="1:8" s="428" customFormat="1" ht="33.75" hidden="1">
      <c r="A171" s="15"/>
      <c r="B171" s="15"/>
      <c r="C171" s="19">
        <v>6300</v>
      </c>
      <c r="D171" s="20" t="s">
        <v>380</v>
      </c>
      <c r="E171" s="18">
        <v>0</v>
      </c>
      <c r="F171" s="18">
        <v>0</v>
      </c>
      <c r="G171" s="18">
        <v>0</v>
      </c>
      <c r="H171" s="194" t="str">
        <f t="shared" si="4"/>
        <v>Tak</v>
      </c>
    </row>
    <row r="172" spans="1:8" s="428" customFormat="1" ht="33.75">
      <c r="A172" s="15"/>
      <c r="B172" s="15"/>
      <c r="C172" s="19">
        <v>6330</v>
      </c>
      <c r="D172" s="20" t="s">
        <v>401</v>
      </c>
      <c r="E172" s="18">
        <v>333000</v>
      </c>
      <c r="F172" s="18">
        <v>0</v>
      </c>
      <c r="G172" s="18">
        <v>333000</v>
      </c>
      <c r="H172" s="194" t="str">
        <f t="shared" si="4"/>
        <v>Tak</v>
      </c>
    </row>
    <row r="173" spans="1:10" ht="12.75">
      <c r="A173" s="446" t="s">
        <v>193</v>
      </c>
      <c r="B173" s="446"/>
      <c r="C173" s="446"/>
      <c r="D173" s="446"/>
      <c r="E173" s="430">
        <f>SUM(E168,E164,E161,E157,E128,E105,E95,E53,E50,E43,E28,E16,E11,E8)</f>
        <v>18524072</v>
      </c>
      <c r="F173" s="430">
        <f>SUM(F168,F164,F161,F157,F128,F105,F95,F53,F50,F43,F28,F16,F11,F8)</f>
        <v>13415669</v>
      </c>
      <c r="G173" s="430">
        <f>SUM(G168,G164,G161,G157,G128,G105,G95,G53,G50,G43,G28,G16,G11,G8)</f>
        <v>5108403</v>
      </c>
      <c r="H173" s="125" t="str">
        <f t="shared" si="4"/>
        <v>Tak</v>
      </c>
      <c r="I173" s="431"/>
      <c r="J173" s="418"/>
    </row>
    <row r="174" spans="1:10" ht="12.75">
      <c r="A174" s="418"/>
      <c r="B174" s="418"/>
      <c r="C174" s="418"/>
      <c r="D174" s="27"/>
      <c r="E174" s="432"/>
      <c r="F174" s="432"/>
      <c r="G174" s="432"/>
      <c r="H174" s="432"/>
      <c r="I174" s="433"/>
      <c r="J174" s="433"/>
    </row>
    <row r="175" spans="1:10" ht="12.75">
      <c r="A175" s="433"/>
      <c r="B175" s="433"/>
      <c r="C175" s="433"/>
      <c r="D175" s="27"/>
      <c r="E175" s="432"/>
      <c r="F175" s="432"/>
      <c r="G175" s="432"/>
      <c r="H175" s="432"/>
      <c r="I175" s="433"/>
      <c r="J175" s="433"/>
    </row>
    <row r="176" spans="1:10" ht="12.75">
      <c r="A176" s="433"/>
      <c r="B176" s="433"/>
      <c r="C176" s="433"/>
      <c r="D176" s="38"/>
      <c r="E176" s="434"/>
      <c r="F176" s="434"/>
      <c r="G176" s="434"/>
      <c r="H176" s="434"/>
      <c r="I176" s="418"/>
      <c r="J176" s="418"/>
    </row>
    <row r="177" spans="1:10" ht="12.75">
      <c r="A177" s="418"/>
      <c r="B177" s="418"/>
      <c r="C177" s="418"/>
      <c r="D177" s="418"/>
      <c r="E177" s="431"/>
      <c r="F177" s="431"/>
      <c r="G177" s="431"/>
      <c r="H177" s="431"/>
      <c r="I177" s="418"/>
      <c r="J177" s="418"/>
    </row>
  </sheetData>
  <sheetProtection/>
  <mergeCells count="8">
    <mergeCell ref="A4:A6"/>
    <mergeCell ref="F4:G5"/>
    <mergeCell ref="E4:E6"/>
    <mergeCell ref="A173:D173"/>
    <mergeCell ref="B1:E1"/>
    <mergeCell ref="D4:D6"/>
    <mergeCell ref="C4:C6"/>
    <mergeCell ref="B4:B6"/>
  </mergeCells>
  <printOptions horizontalCentered="1"/>
  <pageMargins left="0.5511811023622047" right="0.5511811023622047" top="1.220472440944882" bottom="0.5905511811023623" header="0.5118110236220472" footer="0.5118110236220472"/>
  <pageSetup fitToHeight="3" horizontalDpi="600" verticalDpi="600" orientation="portrait" paperSize="9" scale="80" r:id="rId1"/>
  <headerFooter alignWithMargins="0">
    <oddHeader>&amp;R&amp;9Załącznik Nr &amp;A
do Uchwały Nr XIX/199/2008 Rady Gminy Widuchowa 
z dnia 30 grudnia 2008 r.</oddHeader>
  </headerFooter>
  <rowBreaks count="1" manualBreakCount="1">
    <brk id="13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view="pageBreakPreview" zoomScaleSheetLayoutView="100" zoomScalePageLayoutView="0" workbookViewId="0" topLeftCell="A1">
      <selection activeCell="E22" sqref="E2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44.25" customHeight="1">
      <c r="A1" s="535" t="s">
        <v>358</v>
      </c>
      <c r="B1" s="535"/>
      <c r="C1" s="535"/>
      <c r="D1" s="535"/>
      <c r="E1" s="535"/>
      <c r="F1" s="535"/>
      <c r="G1" s="536"/>
    </row>
    <row r="2" spans="5:6" ht="18">
      <c r="E2" s="4"/>
      <c r="F2" s="4"/>
    </row>
    <row r="3" spans="1:7" ht="12.75">
      <c r="A3" s="234"/>
      <c r="B3" s="234"/>
      <c r="C3" s="234"/>
      <c r="D3" s="234"/>
      <c r="E3" s="235"/>
      <c r="F3" s="250" t="s">
        <v>41</v>
      </c>
      <c r="G3" s="234"/>
    </row>
    <row r="4" spans="1:7" ht="12.75">
      <c r="A4" s="454" t="s">
        <v>57</v>
      </c>
      <c r="B4" s="454" t="s">
        <v>2</v>
      </c>
      <c r="C4" s="454" t="s">
        <v>3</v>
      </c>
      <c r="D4" s="532" t="s">
        <v>84</v>
      </c>
      <c r="E4" s="456" t="s">
        <v>64</v>
      </c>
      <c r="F4" s="456" t="s">
        <v>65</v>
      </c>
      <c r="G4" s="456" t="s">
        <v>42</v>
      </c>
    </row>
    <row r="5" spans="1:7" ht="12.75">
      <c r="A5" s="454"/>
      <c r="B5" s="454"/>
      <c r="C5" s="454"/>
      <c r="D5" s="533"/>
      <c r="E5" s="456"/>
      <c r="F5" s="456"/>
      <c r="G5" s="456"/>
    </row>
    <row r="6" spans="1:7" ht="12.75">
      <c r="A6" s="454"/>
      <c r="B6" s="454"/>
      <c r="C6" s="454"/>
      <c r="D6" s="534"/>
      <c r="E6" s="456"/>
      <c r="F6" s="456"/>
      <c r="G6" s="456"/>
    </row>
    <row r="7" spans="1:7" ht="12.75">
      <c r="A7" s="239">
        <v>1</v>
      </c>
      <c r="B7" s="239">
        <v>2</v>
      </c>
      <c r="C7" s="239">
        <v>3</v>
      </c>
      <c r="D7" s="239">
        <v>4</v>
      </c>
      <c r="E7" s="239">
        <v>5</v>
      </c>
      <c r="F7" s="239">
        <v>6</v>
      </c>
      <c r="G7" s="239">
        <v>7</v>
      </c>
    </row>
    <row r="8" spans="1:7" ht="36">
      <c r="A8" s="268">
        <v>1</v>
      </c>
      <c r="B8" s="269" t="s">
        <v>277</v>
      </c>
      <c r="C8" s="269" t="s">
        <v>278</v>
      </c>
      <c r="D8" s="268">
        <v>6210</v>
      </c>
      <c r="E8" s="270" t="s">
        <v>275</v>
      </c>
      <c r="F8" s="271" t="s">
        <v>409</v>
      </c>
      <c r="G8" s="268">
        <v>35000</v>
      </c>
    </row>
    <row r="9" spans="1:7" ht="12.75">
      <c r="A9" s="529" t="s">
        <v>80</v>
      </c>
      <c r="B9" s="530"/>
      <c r="C9" s="530"/>
      <c r="D9" s="530"/>
      <c r="E9" s="531"/>
      <c r="F9" s="259"/>
      <c r="G9" s="259">
        <f>SUM(G8:G8)</f>
        <v>35000</v>
      </c>
    </row>
  </sheetData>
  <sheetProtection/>
  <mergeCells count="9">
    <mergeCell ref="G4:G6"/>
    <mergeCell ref="A9:E9"/>
    <mergeCell ref="A1:G1"/>
    <mergeCell ref="A4:A6"/>
    <mergeCell ref="B4:B6"/>
    <mergeCell ref="C4:C6"/>
    <mergeCell ref="D4:D6"/>
    <mergeCell ref="E4:E6"/>
    <mergeCell ref="F4:F6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3" r:id="rId1"/>
  <headerFooter alignWithMargins="0">
    <oddHeader>&amp;RZałącznik Nr &amp;A
do Uchwały Nr XIX/199/2008 Rady Gminy Widuchowa 
z dnia 30 grudnia 2008 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view="pageBreakPreview" zoomScale="60" zoomScalePageLayoutView="0" workbookViewId="0" topLeftCell="A1">
      <selection activeCell="F25" sqref="A1:IV16384"/>
    </sheetView>
  </sheetViews>
  <sheetFormatPr defaultColWidth="9.00390625" defaultRowHeight="12.75"/>
  <cols>
    <col min="1" max="1" width="4.125" style="234" customWidth="1"/>
    <col min="2" max="2" width="8.125" style="234" customWidth="1"/>
    <col min="3" max="3" width="10.00390625" style="234" customWidth="1"/>
    <col min="4" max="4" width="5.75390625" style="234" customWidth="1"/>
    <col min="5" max="5" width="58.00390625" style="234" customWidth="1"/>
    <col min="6" max="6" width="20.375" style="234" customWidth="1"/>
    <col min="7" max="7" width="15.75390625" style="234" customWidth="1"/>
    <col min="8" max="8" width="14.625" style="234" customWidth="1"/>
    <col min="9" max="9" width="10.375" style="234" customWidth="1"/>
    <col min="10" max="10" width="14.625" style="234" customWidth="1"/>
    <col min="11" max="16384" width="9.125" style="234" customWidth="1"/>
  </cols>
  <sheetData>
    <row r="1" spans="1:10" ht="36.75" customHeight="1">
      <c r="A1" s="537" t="s">
        <v>423</v>
      </c>
      <c r="B1" s="537"/>
      <c r="C1" s="537"/>
      <c r="D1" s="537"/>
      <c r="E1" s="537"/>
      <c r="F1" s="537"/>
      <c r="G1" s="537"/>
      <c r="H1" s="233"/>
      <c r="I1" s="233"/>
      <c r="J1" s="233"/>
    </row>
    <row r="2" spans="1:7" ht="12.75">
      <c r="A2" s="454" t="s">
        <v>57</v>
      </c>
      <c r="B2" s="454" t="s">
        <v>2</v>
      </c>
      <c r="C2" s="454" t="s">
        <v>3</v>
      </c>
      <c r="D2" s="532" t="s">
        <v>84</v>
      </c>
      <c r="E2" s="456" t="s">
        <v>43</v>
      </c>
      <c r="F2" s="456" t="s">
        <v>411</v>
      </c>
      <c r="G2" s="456" t="s">
        <v>44</v>
      </c>
    </row>
    <row r="3" spans="1:7" ht="12.75">
      <c r="A3" s="454"/>
      <c r="B3" s="454"/>
      <c r="C3" s="454"/>
      <c r="D3" s="533"/>
      <c r="E3" s="456"/>
      <c r="F3" s="456"/>
      <c r="G3" s="456"/>
    </row>
    <row r="4" spans="1:7" ht="12.75">
      <c r="A4" s="454"/>
      <c r="B4" s="454"/>
      <c r="C4" s="454"/>
      <c r="D4" s="534"/>
      <c r="E4" s="456"/>
      <c r="F4" s="456"/>
      <c r="G4" s="456"/>
    </row>
    <row r="5" spans="1:7" ht="12.75">
      <c r="A5" s="239">
        <v>1</v>
      </c>
      <c r="B5" s="239">
        <v>2</v>
      </c>
      <c r="C5" s="239">
        <v>3</v>
      </c>
      <c r="D5" s="239">
        <v>4</v>
      </c>
      <c r="E5" s="239">
        <v>5</v>
      </c>
      <c r="F5" s="239">
        <v>6</v>
      </c>
      <c r="G5" s="239">
        <v>7</v>
      </c>
    </row>
    <row r="6" spans="1:7" s="266" customFormat="1" ht="65.25" customHeight="1">
      <c r="A6" s="261">
        <v>1</v>
      </c>
      <c r="B6" s="262">
        <v>600</v>
      </c>
      <c r="C6" s="262">
        <v>60014</v>
      </c>
      <c r="D6" s="259">
        <v>2710</v>
      </c>
      <c r="E6" s="263" t="s">
        <v>413</v>
      </c>
      <c r="F6" s="264" t="s">
        <v>412</v>
      </c>
      <c r="G6" s="265">
        <v>50000</v>
      </c>
    </row>
    <row r="7" spans="1:7" s="266" customFormat="1" ht="65.25" customHeight="1">
      <c r="A7" s="261">
        <v>1</v>
      </c>
      <c r="B7" s="262">
        <v>600</v>
      </c>
      <c r="C7" s="262">
        <v>60014</v>
      </c>
      <c r="D7" s="259">
        <v>2710</v>
      </c>
      <c r="E7" s="263" t="s">
        <v>414</v>
      </c>
      <c r="F7" s="264" t="s">
        <v>412</v>
      </c>
      <c r="G7" s="265">
        <v>75000</v>
      </c>
    </row>
    <row r="8" spans="1:7" s="266" customFormat="1" ht="65.25" customHeight="1">
      <c r="A8" s="261">
        <v>1</v>
      </c>
      <c r="B8" s="262">
        <v>600</v>
      </c>
      <c r="C8" s="262">
        <v>60014</v>
      </c>
      <c r="D8" s="259">
        <v>2710</v>
      </c>
      <c r="E8" s="263" t="s">
        <v>415</v>
      </c>
      <c r="F8" s="264" t="s">
        <v>412</v>
      </c>
      <c r="G8" s="265">
        <v>25000</v>
      </c>
    </row>
    <row r="9" spans="1:7" ht="12.75">
      <c r="A9" s="529" t="s">
        <v>80</v>
      </c>
      <c r="B9" s="530"/>
      <c r="C9" s="530"/>
      <c r="D9" s="530"/>
      <c r="E9" s="531"/>
      <c r="F9" s="267"/>
      <c r="G9" s="259">
        <f>SUM(G6:G8)</f>
        <v>150000</v>
      </c>
    </row>
    <row r="14" ht="14.25" customHeight="1"/>
  </sheetData>
  <sheetProtection/>
  <mergeCells count="9">
    <mergeCell ref="A9:E9"/>
    <mergeCell ref="D2:D4"/>
    <mergeCell ref="E2:E4"/>
    <mergeCell ref="F2:F4"/>
    <mergeCell ref="A1:G1"/>
    <mergeCell ref="A2:A4"/>
    <mergeCell ref="B2:B4"/>
    <mergeCell ref="C2:C4"/>
    <mergeCell ref="G2:G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2" r:id="rId1"/>
  <headerFooter alignWithMargins="0">
    <oddHeader>&amp;RZałącznik Nr &amp;A
do Uchwały Nr XIX/199/2008 Rady Gminy Widuchowa 
z dnia 30 grudnia 2008 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1">
      <selection activeCell="E21" sqref="A1:IV16384"/>
    </sheetView>
  </sheetViews>
  <sheetFormatPr defaultColWidth="9.00390625" defaultRowHeight="12.75"/>
  <cols>
    <col min="1" max="1" width="5.25390625" style="234" customWidth="1"/>
    <col min="2" max="2" width="9.125" style="234" customWidth="1"/>
    <col min="3" max="3" width="11.00390625" style="234" customWidth="1"/>
    <col min="4" max="4" width="5.00390625" style="234" customWidth="1"/>
    <col min="5" max="5" width="43.875" style="234" customWidth="1"/>
    <col min="6" max="6" width="19.625" style="234" customWidth="1"/>
    <col min="7" max="16384" width="9.125" style="234" customWidth="1"/>
  </cols>
  <sheetData>
    <row r="1" spans="1:6" ht="48.75" customHeight="1">
      <c r="A1" s="538" t="s">
        <v>410</v>
      </c>
      <c r="B1" s="538"/>
      <c r="C1" s="538"/>
      <c r="D1" s="538"/>
      <c r="E1" s="538"/>
      <c r="F1" s="538"/>
    </row>
    <row r="2" spans="5:6" ht="19.5" customHeight="1">
      <c r="E2" s="255"/>
      <c r="F2" s="255"/>
    </row>
    <row r="3" spans="5:6" ht="19.5" customHeight="1">
      <c r="E3" s="235"/>
      <c r="F3" s="250" t="s">
        <v>41</v>
      </c>
    </row>
    <row r="4" spans="1:6" ht="19.5" customHeight="1">
      <c r="A4" s="237" t="s">
        <v>57</v>
      </c>
      <c r="B4" s="237" t="s">
        <v>2</v>
      </c>
      <c r="C4" s="237" t="s">
        <v>3</v>
      </c>
      <c r="D4" s="237" t="s">
        <v>4</v>
      </c>
      <c r="E4" s="237" t="s">
        <v>43</v>
      </c>
      <c r="F4" s="237" t="s">
        <v>44</v>
      </c>
    </row>
    <row r="5" spans="1:6" s="256" customFormat="1" ht="7.5" customHeight="1">
      <c r="A5" s="239">
        <v>1</v>
      </c>
      <c r="B5" s="239">
        <v>2</v>
      </c>
      <c r="C5" s="239">
        <v>3</v>
      </c>
      <c r="D5" s="239">
        <v>4</v>
      </c>
      <c r="E5" s="239">
        <v>5</v>
      </c>
      <c r="F5" s="239">
        <v>6</v>
      </c>
    </row>
    <row r="6" spans="1:6" ht="30" customHeight="1">
      <c r="A6" s="257">
        <v>1</v>
      </c>
      <c r="B6" s="257">
        <v>926</v>
      </c>
      <c r="C6" s="257">
        <v>92605</v>
      </c>
      <c r="D6" s="257">
        <v>2820</v>
      </c>
      <c r="E6" s="258" t="s">
        <v>352</v>
      </c>
      <c r="F6" s="257">
        <v>99200</v>
      </c>
    </row>
    <row r="7" spans="1:6" ht="30" customHeight="1">
      <c r="A7" s="259">
        <v>2</v>
      </c>
      <c r="B7" s="259">
        <v>921</v>
      </c>
      <c r="C7" s="259">
        <v>92120</v>
      </c>
      <c r="D7" s="259">
        <v>2720</v>
      </c>
      <c r="E7" s="260" t="s">
        <v>357</v>
      </c>
      <c r="F7" s="259">
        <v>9000</v>
      </c>
    </row>
    <row r="8" spans="1:6" ht="30" customHeight="1">
      <c r="A8" s="529" t="s">
        <v>80</v>
      </c>
      <c r="B8" s="530"/>
      <c r="C8" s="530"/>
      <c r="D8" s="530"/>
      <c r="E8" s="531"/>
      <c r="F8" s="259">
        <f>SUM(F6:F7)</f>
        <v>108200</v>
      </c>
    </row>
    <row r="10" ht="12.75">
      <c r="A10" s="249"/>
    </row>
  </sheetData>
  <sheetProtection/>
  <mergeCells count="2">
    <mergeCell ref="A1:F1"/>
    <mergeCell ref="A8:E8"/>
  </mergeCells>
  <printOptions horizontalCentered="1"/>
  <pageMargins left="0.3937007874015748" right="0.3937007874015748" top="1.6535433070866143" bottom="0.984251968503937" header="0.5118110236220472" footer="0.5118110236220472"/>
  <pageSetup fitToHeight="1" fitToWidth="1" horizontalDpi="300" verticalDpi="300" orientation="portrait" paperSize="9" r:id="rId1"/>
  <headerFooter alignWithMargins="0">
    <oddHeader>&amp;R&amp;9Załącznik Nr &amp;A
do Uchwały Nr XIX/199/2008 Rady Gminy Widuchowa 
z dnia 30 grudnia 2008 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defaultGridColor="0" view="pageBreakPreview" zoomScale="75" zoomScaleNormal="75" zoomScaleSheetLayoutView="75" zoomScalePageLayoutView="0" colorId="8" workbookViewId="0" topLeftCell="A1">
      <selection activeCell="A2" sqref="A1:J44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875" style="0" customWidth="1"/>
    <col min="10" max="10" width="15.875" style="0" customWidth="1"/>
  </cols>
  <sheetData>
    <row r="1" spans="1:10" ht="48.75" customHeight="1">
      <c r="A1" s="538" t="s">
        <v>417</v>
      </c>
      <c r="B1" s="538"/>
      <c r="C1" s="538"/>
      <c r="D1" s="538"/>
      <c r="E1" s="538"/>
      <c r="F1" s="538"/>
      <c r="G1" s="538"/>
      <c r="H1" s="538"/>
      <c r="I1" s="538"/>
      <c r="J1" s="538"/>
    </row>
    <row r="2" spans="1:10" ht="12.75">
      <c r="A2" s="235"/>
      <c r="B2" s="235"/>
      <c r="C2" s="235"/>
      <c r="D2" s="235"/>
      <c r="E2" s="235"/>
      <c r="F2" s="235"/>
      <c r="G2" s="234"/>
      <c r="H2" s="234"/>
      <c r="I2" s="234"/>
      <c r="J2" s="250" t="s">
        <v>41</v>
      </c>
    </row>
    <row r="3" spans="1:10" s="3" customFormat="1" ht="18" customHeight="1">
      <c r="A3" s="454" t="s">
        <v>2</v>
      </c>
      <c r="B3" s="532" t="s">
        <v>3</v>
      </c>
      <c r="C3" s="532" t="s">
        <v>82</v>
      </c>
      <c r="D3" s="456" t="s">
        <v>76</v>
      </c>
      <c r="E3" s="456" t="s">
        <v>86</v>
      </c>
      <c r="F3" s="456" t="s">
        <v>67</v>
      </c>
      <c r="G3" s="456"/>
      <c r="H3" s="456"/>
      <c r="I3" s="456"/>
      <c r="J3" s="456"/>
    </row>
    <row r="4" spans="1:10" s="3" customFormat="1" ht="18" customHeight="1">
      <c r="A4" s="454"/>
      <c r="B4" s="533"/>
      <c r="C4" s="533"/>
      <c r="D4" s="454"/>
      <c r="E4" s="456"/>
      <c r="F4" s="456" t="s">
        <v>74</v>
      </c>
      <c r="G4" s="456" t="s">
        <v>6</v>
      </c>
      <c r="H4" s="456"/>
      <c r="I4" s="456"/>
      <c r="J4" s="456" t="s">
        <v>75</v>
      </c>
    </row>
    <row r="5" spans="1:10" s="3" customFormat="1" ht="36.75" customHeight="1">
      <c r="A5" s="454"/>
      <c r="B5" s="534"/>
      <c r="C5" s="534"/>
      <c r="D5" s="454"/>
      <c r="E5" s="456"/>
      <c r="F5" s="456"/>
      <c r="G5" s="238" t="s">
        <v>71</v>
      </c>
      <c r="H5" s="238" t="s">
        <v>72</v>
      </c>
      <c r="I5" s="238" t="s">
        <v>87</v>
      </c>
      <c r="J5" s="456"/>
    </row>
    <row r="6" spans="1:10" ht="9" customHeight="1">
      <c r="A6" s="239">
        <v>1</v>
      </c>
      <c r="B6" s="239">
        <v>2</v>
      </c>
      <c r="C6" s="239">
        <v>3</v>
      </c>
      <c r="D6" s="239">
        <v>4</v>
      </c>
      <c r="E6" s="239">
        <v>5</v>
      </c>
      <c r="F6" s="239">
        <v>6</v>
      </c>
      <c r="G6" s="239">
        <v>7</v>
      </c>
      <c r="H6" s="239">
        <v>8</v>
      </c>
      <c r="I6" s="239">
        <v>9</v>
      </c>
      <c r="J6" s="239">
        <v>10</v>
      </c>
    </row>
    <row r="7" spans="1:10" ht="18" customHeight="1">
      <c r="A7" s="240">
        <v>750</v>
      </c>
      <c r="B7" s="240">
        <v>75011</v>
      </c>
      <c r="C7" s="246">
        <v>2010</v>
      </c>
      <c r="D7" s="246">
        <v>67800</v>
      </c>
      <c r="E7" s="247" t="s">
        <v>102</v>
      </c>
      <c r="F7" s="247" t="s">
        <v>102</v>
      </c>
      <c r="G7" s="247" t="s">
        <v>102</v>
      </c>
      <c r="H7" s="247" t="s">
        <v>102</v>
      </c>
      <c r="I7" s="247" t="s">
        <v>102</v>
      </c>
      <c r="J7" s="247" t="s">
        <v>102</v>
      </c>
    </row>
    <row r="8" spans="1:10" ht="18" customHeight="1">
      <c r="A8" s="251">
        <v>750</v>
      </c>
      <c r="B8" s="251">
        <v>75011</v>
      </c>
      <c r="C8" s="252">
        <v>4010</v>
      </c>
      <c r="D8" s="253" t="s">
        <v>102</v>
      </c>
      <c r="E8" s="252">
        <v>45000</v>
      </c>
      <c r="F8" s="252">
        <f>E8</f>
        <v>45000</v>
      </c>
      <c r="G8" s="252">
        <f>E8</f>
        <v>45000</v>
      </c>
      <c r="H8" s="253" t="s">
        <v>102</v>
      </c>
      <c r="I8" s="253" t="s">
        <v>102</v>
      </c>
      <c r="J8" s="253" t="s">
        <v>102</v>
      </c>
    </row>
    <row r="9" spans="1:10" ht="18" customHeight="1">
      <c r="A9" s="251">
        <v>750</v>
      </c>
      <c r="B9" s="251">
        <v>75011</v>
      </c>
      <c r="C9" s="252">
        <v>4040</v>
      </c>
      <c r="D9" s="253" t="s">
        <v>102</v>
      </c>
      <c r="E9" s="252">
        <v>3495</v>
      </c>
      <c r="F9" s="252">
        <f aca="true" t="shared" si="0" ref="F9:F21">E9</f>
        <v>3495</v>
      </c>
      <c r="G9" s="252">
        <f>E9</f>
        <v>3495</v>
      </c>
      <c r="H9" s="253" t="s">
        <v>102</v>
      </c>
      <c r="I9" s="253" t="s">
        <v>102</v>
      </c>
      <c r="J9" s="253" t="s">
        <v>102</v>
      </c>
    </row>
    <row r="10" spans="1:10" ht="18" customHeight="1">
      <c r="A10" s="251">
        <v>750</v>
      </c>
      <c r="B10" s="251">
        <v>75011</v>
      </c>
      <c r="C10" s="252">
        <v>4110</v>
      </c>
      <c r="D10" s="253" t="s">
        <v>102</v>
      </c>
      <c r="E10" s="252">
        <v>7242</v>
      </c>
      <c r="F10" s="252">
        <f t="shared" si="0"/>
        <v>7242</v>
      </c>
      <c r="G10" s="253" t="s">
        <v>102</v>
      </c>
      <c r="H10" s="252">
        <f>E10</f>
        <v>7242</v>
      </c>
      <c r="I10" s="253" t="s">
        <v>102</v>
      </c>
      <c r="J10" s="253" t="s">
        <v>102</v>
      </c>
    </row>
    <row r="11" spans="1:10" ht="18" customHeight="1">
      <c r="A11" s="251">
        <v>750</v>
      </c>
      <c r="B11" s="251">
        <v>75011</v>
      </c>
      <c r="C11" s="252">
        <v>4120</v>
      </c>
      <c r="D11" s="253" t="s">
        <v>102</v>
      </c>
      <c r="E11" s="252">
        <v>1175</v>
      </c>
      <c r="F11" s="252">
        <f t="shared" si="0"/>
        <v>1175</v>
      </c>
      <c r="G11" s="253" t="s">
        <v>102</v>
      </c>
      <c r="H11" s="252">
        <f>E11</f>
        <v>1175</v>
      </c>
      <c r="I11" s="253" t="s">
        <v>102</v>
      </c>
      <c r="J11" s="253" t="s">
        <v>102</v>
      </c>
    </row>
    <row r="12" spans="1:10" ht="18" customHeight="1">
      <c r="A12" s="251">
        <v>750</v>
      </c>
      <c r="B12" s="251">
        <v>75011</v>
      </c>
      <c r="C12" s="252">
        <v>4210</v>
      </c>
      <c r="D12" s="253" t="s">
        <v>102</v>
      </c>
      <c r="E12" s="252">
        <v>500</v>
      </c>
      <c r="F12" s="252">
        <f t="shared" si="0"/>
        <v>500</v>
      </c>
      <c r="G12" s="253" t="s">
        <v>102</v>
      </c>
      <c r="H12" s="253" t="s">
        <v>102</v>
      </c>
      <c r="I12" s="253" t="s">
        <v>102</v>
      </c>
      <c r="J12" s="253" t="s">
        <v>102</v>
      </c>
    </row>
    <row r="13" spans="1:10" ht="18" customHeight="1">
      <c r="A13" s="251">
        <v>750</v>
      </c>
      <c r="B13" s="251">
        <v>75011</v>
      </c>
      <c r="C13" s="252">
        <v>4260</v>
      </c>
      <c r="D13" s="253" t="s">
        <v>102</v>
      </c>
      <c r="E13" s="252">
        <v>1200</v>
      </c>
      <c r="F13" s="252">
        <f t="shared" si="0"/>
        <v>1200</v>
      </c>
      <c r="G13" s="253" t="s">
        <v>102</v>
      </c>
      <c r="H13" s="253" t="s">
        <v>102</v>
      </c>
      <c r="I13" s="253" t="s">
        <v>102</v>
      </c>
      <c r="J13" s="253" t="s">
        <v>102</v>
      </c>
    </row>
    <row r="14" spans="1:10" ht="18" customHeight="1">
      <c r="A14" s="251">
        <v>750</v>
      </c>
      <c r="B14" s="251">
        <v>75011</v>
      </c>
      <c r="C14" s="252">
        <v>4270</v>
      </c>
      <c r="D14" s="253" t="s">
        <v>102</v>
      </c>
      <c r="E14" s="252">
        <v>3000</v>
      </c>
      <c r="F14" s="252">
        <f t="shared" si="0"/>
        <v>3000</v>
      </c>
      <c r="G14" s="253" t="s">
        <v>102</v>
      </c>
      <c r="H14" s="253" t="s">
        <v>102</v>
      </c>
      <c r="I14" s="253" t="s">
        <v>102</v>
      </c>
      <c r="J14" s="253" t="s">
        <v>102</v>
      </c>
    </row>
    <row r="15" spans="1:10" ht="18" customHeight="1">
      <c r="A15" s="251">
        <v>750</v>
      </c>
      <c r="B15" s="251">
        <v>75011</v>
      </c>
      <c r="C15" s="252">
        <v>4300</v>
      </c>
      <c r="D15" s="253" t="s">
        <v>102</v>
      </c>
      <c r="E15" s="252">
        <v>3000</v>
      </c>
      <c r="F15" s="252">
        <f t="shared" si="0"/>
        <v>3000</v>
      </c>
      <c r="G15" s="253" t="s">
        <v>102</v>
      </c>
      <c r="H15" s="253" t="s">
        <v>102</v>
      </c>
      <c r="I15" s="253" t="s">
        <v>102</v>
      </c>
      <c r="J15" s="253" t="s">
        <v>102</v>
      </c>
    </row>
    <row r="16" spans="1:10" ht="18" customHeight="1">
      <c r="A16" s="251">
        <v>750</v>
      </c>
      <c r="B16" s="251">
        <v>75011</v>
      </c>
      <c r="C16" s="252">
        <v>4350</v>
      </c>
      <c r="D16" s="253" t="s">
        <v>102</v>
      </c>
      <c r="E16" s="252">
        <v>400</v>
      </c>
      <c r="F16" s="252">
        <f t="shared" si="0"/>
        <v>400</v>
      </c>
      <c r="G16" s="253" t="s">
        <v>102</v>
      </c>
      <c r="H16" s="253" t="s">
        <v>102</v>
      </c>
      <c r="I16" s="253" t="s">
        <v>102</v>
      </c>
      <c r="J16" s="253" t="s">
        <v>102</v>
      </c>
    </row>
    <row r="17" spans="1:10" ht="18" customHeight="1">
      <c r="A17" s="251">
        <v>750</v>
      </c>
      <c r="B17" s="251">
        <v>75011</v>
      </c>
      <c r="C17" s="252">
        <v>4370</v>
      </c>
      <c r="D17" s="253" t="s">
        <v>102</v>
      </c>
      <c r="E17" s="252">
        <v>600</v>
      </c>
      <c r="F17" s="252">
        <f t="shared" si="0"/>
        <v>600</v>
      </c>
      <c r="G17" s="253" t="s">
        <v>102</v>
      </c>
      <c r="H17" s="253" t="s">
        <v>102</v>
      </c>
      <c r="I17" s="253" t="s">
        <v>102</v>
      </c>
      <c r="J17" s="253" t="s">
        <v>102</v>
      </c>
    </row>
    <row r="18" spans="1:10" ht="18" customHeight="1">
      <c r="A18" s="251">
        <v>750</v>
      </c>
      <c r="B18" s="251">
        <v>75011</v>
      </c>
      <c r="C18" s="252">
        <v>4410</v>
      </c>
      <c r="D18" s="253" t="s">
        <v>102</v>
      </c>
      <c r="E18" s="252">
        <v>419</v>
      </c>
      <c r="F18" s="252">
        <f t="shared" si="0"/>
        <v>419</v>
      </c>
      <c r="G18" s="253" t="s">
        <v>102</v>
      </c>
      <c r="H18" s="253" t="s">
        <v>102</v>
      </c>
      <c r="I18" s="253" t="s">
        <v>102</v>
      </c>
      <c r="J18" s="253" t="s">
        <v>102</v>
      </c>
    </row>
    <row r="19" spans="1:10" ht="18" customHeight="1">
      <c r="A19" s="251">
        <v>750</v>
      </c>
      <c r="B19" s="251">
        <v>75011</v>
      </c>
      <c r="C19" s="252">
        <v>4440</v>
      </c>
      <c r="D19" s="253" t="s">
        <v>102</v>
      </c>
      <c r="E19" s="252">
        <v>997</v>
      </c>
      <c r="F19" s="252">
        <f t="shared" si="0"/>
        <v>997</v>
      </c>
      <c r="G19" s="253" t="s">
        <v>102</v>
      </c>
      <c r="H19" s="253" t="s">
        <v>102</v>
      </c>
      <c r="I19" s="253" t="s">
        <v>102</v>
      </c>
      <c r="J19" s="253" t="s">
        <v>102</v>
      </c>
    </row>
    <row r="20" spans="1:10" ht="18" customHeight="1">
      <c r="A20" s="251">
        <v>750</v>
      </c>
      <c r="B20" s="251">
        <v>75011</v>
      </c>
      <c r="C20" s="252">
        <v>4700</v>
      </c>
      <c r="D20" s="253" t="s">
        <v>102</v>
      </c>
      <c r="E20" s="252">
        <v>500</v>
      </c>
      <c r="F20" s="252">
        <f t="shared" si="0"/>
        <v>500</v>
      </c>
      <c r="G20" s="253" t="s">
        <v>102</v>
      </c>
      <c r="H20" s="253" t="s">
        <v>102</v>
      </c>
      <c r="I20" s="253" t="s">
        <v>102</v>
      </c>
      <c r="J20" s="253" t="s">
        <v>102</v>
      </c>
    </row>
    <row r="21" spans="1:10" ht="18" customHeight="1">
      <c r="A21" s="251">
        <v>750</v>
      </c>
      <c r="B21" s="251">
        <v>75011</v>
      </c>
      <c r="C21" s="252">
        <v>4740</v>
      </c>
      <c r="D21" s="253" t="s">
        <v>102</v>
      </c>
      <c r="E21" s="252">
        <v>272</v>
      </c>
      <c r="F21" s="252">
        <f t="shared" si="0"/>
        <v>272</v>
      </c>
      <c r="G21" s="253" t="s">
        <v>102</v>
      </c>
      <c r="H21" s="253" t="s">
        <v>102</v>
      </c>
      <c r="I21" s="253" t="s">
        <v>102</v>
      </c>
      <c r="J21" s="253" t="s">
        <v>102</v>
      </c>
    </row>
    <row r="22" spans="1:10" ht="18" customHeight="1">
      <c r="A22" s="252">
        <v>751</v>
      </c>
      <c r="B22" s="252">
        <v>75101</v>
      </c>
      <c r="C22" s="242">
        <v>2010</v>
      </c>
      <c r="D22" s="242">
        <v>900</v>
      </c>
      <c r="E22" s="243" t="s">
        <v>102</v>
      </c>
      <c r="F22" s="243" t="s">
        <v>102</v>
      </c>
      <c r="G22" s="243" t="s">
        <v>102</v>
      </c>
      <c r="H22" s="243" t="s">
        <v>102</v>
      </c>
      <c r="I22" s="243" t="s">
        <v>102</v>
      </c>
      <c r="J22" s="243" t="s">
        <v>102</v>
      </c>
    </row>
    <row r="23" spans="1:10" ht="18" customHeight="1">
      <c r="A23" s="242">
        <v>751</v>
      </c>
      <c r="B23" s="242">
        <v>75101</v>
      </c>
      <c r="C23" s="242">
        <v>4110</v>
      </c>
      <c r="D23" s="243" t="s">
        <v>102</v>
      </c>
      <c r="E23" s="242">
        <v>115</v>
      </c>
      <c r="F23" s="242">
        <v>115</v>
      </c>
      <c r="G23" s="243" t="s">
        <v>102</v>
      </c>
      <c r="H23" s="242">
        <v>115</v>
      </c>
      <c r="I23" s="243" t="s">
        <v>102</v>
      </c>
      <c r="J23" s="243" t="s">
        <v>102</v>
      </c>
    </row>
    <row r="24" spans="1:10" ht="18" customHeight="1">
      <c r="A24" s="242">
        <v>751</v>
      </c>
      <c r="B24" s="242">
        <v>75101</v>
      </c>
      <c r="C24" s="242">
        <v>4120</v>
      </c>
      <c r="D24" s="243" t="s">
        <v>102</v>
      </c>
      <c r="E24" s="242">
        <v>19</v>
      </c>
      <c r="F24" s="242">
        <f>E24</f>
        <v>19</v>
      </c>
      <c r="G24" s="243" t="s">
        <v>102</v>
      </c>
      <c r="H24" s="242">
        <f>F24</f>
        <v>19</v>
      </c>
      <c r="I24" s="243" t="s">
        <v>102</v>
      </c>
      <c r="J24" s="243" t="s">
        <v>102</v>
      </c>
    </row>
    <row r="25" spans="1:10" ht="18" customHeight="1">
      <c r="A25" s="242">
        <v>751</v>
      </c>
      <c r="B25" s="242">
        <v>75101</v>
      </c>
      <c r="C25" s="242">
        <v>4170</v>
      </c>
      <c r="D25" s="243" t="s">
        <v>102</v>
      </c>
      <c r="E25" s="242">
        <v>766</v>
      </c>
      <c r="F25" s="242">
        <v>766</v>
      </c>
      <c r="G25" s="242">
        <v>766</v>
      </c>
      <c r="H25" s="243" t="s">
        <v>102</v>
      </c>
      <c r="I25" s="243" t="s">
        <v>102</v>
      </c>
      <c r="J25" s="243" t="s">
        <v>102</v>
      </c>
    </row>
    <row r="26" spans="1:10" ht="18" customHeight="1">
      <c r="A26" s="242">
        <v>852</v>
      </c>
      <c r="B26" s="242">
        <v>85212</v>
      </c>
      <c r="C26" s="242">
        <v>2010</v>
      </c>
      <c r="D26" s="242">
        <v>2022000</v>
      </c>
      <c r="E26" s="243" t="s">
        <v>102</v>
      </c>
      <c r="F26" s="243" t="s">
        <v>102</v>
      </c>
      <c r="G26" s="243" t="s">
        <v>102</v>
      </c>
      <c r="H26" s="243" t="s">
        <v>102</v>
      </c>
      <c r="I26" s="243" t="s">
        <v>102</v>
      </c>
      <c r="J26" s="243" t="s">
        <v>102</v>
      </c>
    </row>
    <row r="27" spans="1:10" ht="18" customHeight="1">
      <c r="A27" s="242">
        <v>852</v>
      </c>
      <c r="B27" s="242">
        <v>85212</v>
      </c>
      <c r="C27" s="242">
        <v>3110</v>
      </c>
      <c r="D27" s="243" t="s">
        <v>102</v>
      </c>
      <c r="E27" s="242">
        <v>1932340</v>
      </c>
      <c r="F27" s="242">
        <f>E27</f>
        <v>1932340</v>
      </c>
      <c r="G27" s="242"/>
      <c r="H27" s="243" t="s">
        <v>102</v>
      </c>
      <c r="I27" s="242">
        <f>F27</f>
        <v>1932340</v>
      </c>
      <c r="J27" s="242"/>
    </row>
    <row r="28" spans="1:10" ht="18" customHeight="1">
      <c r="A28" s="242">
        <v>852</v>
      </c>
      <c r="B28" s="242">
        <v>85212</v>
      </c>
      <c r="C28" s="242">
        <v>4010</v>
      </c>
      <c r="D28" s="243" t="s">
        <v>102</v>
      </c>
      <c r="E28" s="242">
        <v>42086</v>
      </c>
      <c r="F28" s="242">
        <f aca="true" t="shared" si="1" ref="F28:F38">E28</f>
        <v>42086</v>
      </c>
      <c r="G28" s="242">
        <f>F28</f>
        <v>42086</v>
      </c>
      <c r="H28" s="243" t="s">
        <v>102</v>
      </c>
      <c r="I28" s="243" t="s">
        <v>102</v>
      </c>
      <c r="J28" s="243" t="s">
        <v>102</v>
      </c>
    </row>
    <row r="29" spans="1:10" ht="18" customHeight="1">
      <c r="A29" s="242">
        <v>852</v>
      </c>
      <c r="B29" s="242">
        <v>85212</v>
      </c>
      <c r="C29" s="242">
        <v>4040</v>
      </c>
      <c r="D29" s="243" t="s">
        <v>102</v>
      </c>
      <c r="E29" s="242">
        <v>3060</v>
      </c>
      <c r="F29" s="242">
        <f t="shared" si="1"/>
        <v>3060</v>
      </c>
      <c r="G29" s="242">
        <f>F29</f>
        <v>3060</v>
      </c>
      <c r="H29" s="243" t="s">
        <v>102</v>
      </c>
      <c r="I29" s="243" t="s">
        <v>102</v>
      </c>
      <c r="J29" s="243" t="s">
        <v>102</v>
      </c>
    </row>
    <row r="30" spans="1:10" ht="18" customHeight="1">
      <c r="A30" s="242">
        <v>852</v>
      </c>
      <c r="B30" s="242">
        <v>85212</v>
      </c>
      <c r="C30" s="242">
        <v>4110</v>
      </c>
      <c r="D30" s="243" t="s">
        <v>102</v>
      </c>
      <c r="E30" s="242">
        <v>31250</v>
      </c>
      <c r="F30" s="242">
        <f t="shared" si="1"/>
        <v>31250</v>
      </c>
      <c r="G30" s="243" t="s">
        <v>102</v>
      </c>
      <c r="H30" s="254">
        <v>7250</v>
      </c>
      <c r="I30" s="254">
        <v>24000</v>
      </c>
      <c r="J30" s="243" t="s">
        <v>102</v>
      </c>
    </row>
    <row r="31" spans="1:10" ht="18" customHeight="1">
      <c r="A31" s="242">
        <v>852</v>
      </c>
      <c r="B31" s="242">
        <v>85212</v>
      </c>
      <c r="C31" s="242">
        <v>4120</v>
      </c>
      <c r="D31" s="243" t="s">
        <v>102</v>
      </c>
      <c r="E31" s="242">
        <v>1106</v>
      </c>
      <c r="F31" s="242">
        <f t="shared" si="1"/>
        <v>1106</v>
      </c>
      <c r="G31" s="243" t="s">
        <v>102</v>
      </c>
      <c r="H31" s="242">
        <f>F31</f>
        <v>1106</v>
      </c>
      <c r="I31" s="242"/>
      <c r="J31" s="243" t="s">
        <v>102</v>
      </c>
    </row>
    <row r="32" spans="1:10" ht="18" customHeight="1">
      <c r="A32" s="242">
        <v>852</v>
      </c>
      <c r="B32" s="242">
        <v>85212</v>
      </c>
      <c r="C32" s="242">
        <v>4210</v>
      </c>
      <c r="D32" s="243" t="s">
        <v>102</v>
      </c>
      <c r="E32" s="242">
        <v>200</v>
      </c>
      <c r="F32" s="242">
        <f t="shared" si="1"/>
        <v>200</v>
      </c>
      <c r="G32" s="243" t="s">
        <v>102</v>
      </c>
      <c r="H32" s="243" t="s">
        <v>102</v>
      </c>
      <c r="I32" s="243" t="s">
        <v>102</v>
      </c>
      <c r="J32" s="243" t="s">
        <v>102</v>
      </c>
    </row>
    <row r="33" spans="1:10" ht="18" customHeight="1">
      <c r="A33" s="242">
        <v>852</v>
      </c>
      <c r="B33" s="242">
        <v>85212</v>
      </c>
      <c r="C33" s="242">
        <v>4270</v>
      </c>
      <c r="D33" s="243" t="s">
        <v>102</v>
      </c>
      <c r="E33" s="242">
        <v>300</v>
      </c>
      <c r="F33" s="242">
        <f t="shared" si="1"/>
        <v>300</v>
      </c>
      <c r="G33" s="243" t="s">
        <v>102</v>
      </c>
      <c r="H33" s="243" t="s">
        <v>102</v>
      </c>
      <c r="I33" s="243" t="s">
        <v>102</v>
      </c>
      <c r="J33" s="243" t="s">
        <v>102</v>
      </c>
    </row>
    <row r="34" spans="1:10" ht="18" customHeight="1">
      <c r="A34" s="242">
        <v>852</v>
      </c>
      <c r="B34" s="242">
        <v>85212</v>
      </c>
      <c r="C34" s="242">
        <v>4300</v>
      </c>
      <c r="D34" s="243" t="s">
        <v>102</v>
      </c>
      <c r="E34" s="242">
        <v>7962</v>
      </c>
      <c r="F34" s="242">
        <f t="shared" si="1"/>
        <v>7962</v>
      </c>
      <c r="G34" s="243" t="s">
        <v>102</v>
      </c>
      <c r="H34" s="243" t="s">
        <v>102</v>
      </c>
      <c r="I34" s="243" t="s">
        <v>102</v>
      </c>
      <c r="J34" s="243" t="s">
        <v>102</v>
      </c>
    </row>
    <row r="35" spans="1:10" ht="18" customHeight="1">
      <c r="A35" s="242">
        <v>852</v>
      </c>
      <c r="B35" s="242">
        <v>85212</v>
      </c>
      <c r="C35" s="242">
        <v>4410</v>
      </c>
      <c r="D35" s="243" t="s">
        <v>102</v>
      </c>
      <c r="E35" s="242">
        <v>200</v>
      </c>
      <c r="F35" s="242">
        <f t="shared" si="1"/>
        <v>200</v>
      </c>
      <c r="G35" s="243" t="s">
        <v>102</v>
      </c>
      <c r="H35" s="243" t="s">
        <v>102</v>
      </c>
      <c r="I35" s="243" t="s">
        <v>102</v>
      </c>
      <c r="J35" s="243" t="s">
        <v>102</v>
      </c>
    </row>
    <row r="36" spans="1:10" ht="18" customHeight="1">
      <c r="A36" s="242">
        <v>852</v>
      </c>
      <c r="B36" s="242">
        <v>85212</v>
      </c>
      <c r="C36" s="242">
        <v>4440</v>
      </c>
      <c r="D36" s="243" t="s">
        <v>102</v>
      </c>
      <c r="E36" s="242">
        <v>1496</v>
      </c>
      <c r="F36" s="242">
        <f t="shared" si="1"/>
        <v>1496</v>
      </c>
      <c r="G36" s="243" t="s">
        <v>102</v>
      </c>
      <c r="H36" s="243" t="s">
        <v>102</v>
      </c>
      <c r="I36" s="243" t="s">
        <v>102</v>
      </c>
      <c r="J36" s="243" t="s">
        <v>102</v>
      </c>
    </row>
    <row r="37" spans="1:10" ht="18" customHeight="1">
      <c r="A37" s="242">
        <v>852</v>
      </c>
      <c r="B37" s="242">
        <v>85212</v>
      </c>
      <c r="C37" s="242">
        <v>4700</v>
      </c>
      <c r="D37" s="243" t="s">
        <v>102</v>
      </c>
      <c r="E37" s="242">
        <v>500</v>
      </c>
      <c r="F37" s="242">
        <f t="shared" si="1"/>
        <v>500</v>
      </c>
      <c r="G37" s="243" t="s">
        <v>102</v>
      </c>
      <c r="H37" s="243" t="s">
        <v>102</v>
      </c>
      <c r="I37" s="243" t="s">
        <v>102</v>
      </c>
      <c r="J37" s="243" t="s">
        <v>102</v>
      </c>
    </row>
    <row r="38" spans="1:10" ht="18" customHeight="1">
      <c r="A38" s="242">
        <v>852</v>
      </c>
      <c r="B38" s="242">
        <v>85212</v>
      </c>
      <c r="C38" s="242">
        <v>4740</v>
      </c>
      <c r="D38" s="243" t="s">
        <v>102</v>
      </c>
      <c r="E38" s="242">
        <v>200</v>
      </c>
      <c r="F38" s="242">
        <f t="shared" si="1"/>
        <v>200</v>
      </c>
      <c r="G38" s="243" t="s">
        <v>102</v>
      </c>
      <c r="H38" s="243" t="s">
        <v>102</v>
      </c>
      <c r="I38" s="243" t="s">
        <v>102</v>
      </c>
      <c r="J38" s="243" t="s">
        <v>102</v>
      </c>
    </row>
    <row r="39" spans="1:10" ht="18" customHeight="1">
      <c r="A39" s="242">
        <v>852</v>
      </c>
      <c r="B39" s="242">
        <v>85212</v>
      </c>
      <c r="C39" s="242">
        <v>4750</v>
      </c>
      <c r="D39" s="243" t="s">
        <v>102</v>
      </c>
      <c r="E39" s="242">
        <v>1300</v>
      </c>
      <c r="F39" s="242">
        <f>E39</f>
        <v>1300</v>
      </c>
      <c r="G39" s="243" t="s">
        <v>102</v>
      </c>
      <c r="H39" s="243" t="s">
        <v>102</v>
      </c>
      <c r="I39" s="243" t="s">
        <v>102</v>
      </c>
      <c r="J39" s="243" t="s">
        <v>102</v>
      </c>
    </row>
    <row r="40" spans="1:10" ht="18" customHeight="1">
      <c r="A40" s="242">
        <v>852</v>
      </c>
      <c r="B40" s="242">
        <v>85213</v>
      </c>
      <c r="C40" s="242">
        <v>2010</v>
      </c>
      <c r="D40" s="242">
        <v>22000</v>
      </c>
      <c r="E40" s="243" t="s">
        <v>102</v>
      </c>
      <c r="F40" s="243" t="s">
        <v>102</v>
      </c>
      <c r="G40" s="243" t="s">
        <v>102</v>
      </c>
      <c r="H40" s="243" t="s">
        <v>102</v>
      </c>
      <c r="I40" s="243" t="s">
        <v>102</v>
      </c>
      <c r="J40" s="243" t="s">
        <v>102</v>
      </c>
    </row>
    <row r="41" spans="1:10" ht="18" customHeight="1">
      <c r="A41" s="242">
        <v>852</v>
      </c>
      <c r="B41" s="242">
        <v>85213</v>
      </c>
      <c r="C41" s="242">
        <v>4130</v>
      </c>
      <c r="D41" s="243" t="s">
        <v>102</v>
      </c>
      <c r="E41" s="242">
        <v>22000</v>
      </c>
      <c r="F41" s="242">
        <v>22000</v>
      </c>
      <c r="G41" s="243" t="s">
        <v>102</v>
      </c>
      <c r="H41" s="243" t="s">
        <v>102</v>
      </c>
      <c r="I41" s="242">
        <v>22000</v>
      </c>
      <c r="J41" s="243" t="s">
        <v>102</v>
      </c>
    </row>
    <row r="42" spans="1:10" ht="18" customHeight="1">
      <c r="A42" s="242">
        <v>852</v>
      </c>
      <c r="B42" s="242">
        <v>85214</v>
      </c>
      <c r="C42" s="242">
        <v>2010</v>
      </c>
      <c r="D42" s="242">
        <v>230000</v>
      </c>
      <c r="E42" s="243" t="s">
        <v>102</v>
      </c>
      <c r="F42" s="243" t="s">
        <v>102</v>
      </c>
      <c r="G42" s="243" t="s">
        <v>102</v>
      </c>
      <c r="H42" s="243" t="s">
        <v>102</v>
      </c>
      <c r="I42" s="243" t="s">
        <v>102</v>
      </c>
      <c r="J42" s="243" t="s">
        <v>102</v>
      </c>
    </row>
    <row r="43" spans="1:10" ht="18" customHeight="1">
      <c r="A43" s="242">
        <v>852</v>
      </c>
      <c r="B43" s="242">
        <v>85214</v>
      </c>
      <c r="C43" s="242">
        <v>3110</v>
      </c>
      <c r="D43" s="243" t="s">
        <v>102</v>
      </c>
      <c r="E43" s="242">
        <v>230000</v>
      </c>
      <c r="F43" s="242">
        <v>230000</v>
      </c>
      <c r="G43" s="243" t="s">
        <v>102</v>
      </c>
      <c r="H43" s="243" t="s">
        <v>102</v>
      </c>
      <c r="I43" s="242">
        <v>230000</v>
      </c>
      <c r="J43" s="243" t="s">
        <v>102</v>
      </c>
    </row>
    <row r="44" spans="1:10" ht="18" customHeight="1">
      <c r="A44" s="539" t="s">
        <v>80</v>
      </c>
      <c r="B44" s="540"/>
      <c r="C44" s="541"/>
      <c r="D44" s="248">
        <f aca="true" t="shared" si="2" ref="D44:J44">SUM(D7:D43)</f>
        <v>2342700</v>
      </c>
      <c r="E44" s="248">
        <f t="shared" si="2"/>
        <v>2342700</v>
      </c>
      <c r="F44" s="248">
        <f t="shared" si="2"/>
        <v>2342700</v>
      </c>
      <c r="G44" s="248">
        <f t="shared" si="2"/>
        <v>94407</v>
      </c>
      <c r="H44" s="248">
        <f t="shared" si="2"/>
        <v>16907</v>
      </c>
      <c r="I44" s="248">
        <f t="shared" si="2"/>
        <v>2208340</v>
      </c>
      <c r="J44" s="248">
        <f t="shared" si="2"/>
        <v>0</v>
      </c>
    </row>
    <row r="46" ht="12.75">
      <c r="A46" s="8"/>
    </row>
  </sheetData>
  <sheetProtection/>
  <mergeCells count="11">
    <mergeCell ref="A3:A5"/>
    <mergeCell ref="B3:B5"/>
    <mergeCell ref="C3:C5"/>
    <mergeCell ref="A1:J1"/>
    <mergeCell ref="F4:F5"/>
    <mergeCell ref="A44:C44"/>
    <mergeCell ref="G4:I4"/>
    <mergeCell ref="J4:J5"/>
    <mergeCell ref="F3:J3"/>
    <mergeCell ref="D3:D5"/>
    <mergeCell ref="E3:E5"/>
  </mergeCells>
  <printOptions horizontalCentered="1"/>
  <pageMargins left="0.5511811023622047" right="0.5511811023622047" top="1.141732283464567" bottom="0.3937007874015748" header="0.5118110236220472" footer="0.5118110236220472"/>
  <pageSetup fitToHeight="2" fitToWidth="1" horizontalDpi="300" verticalDpi="300" orientation="landscape" paperSize="9" r:id="rId1"/>
  <headerFooter alignWithMargins="0">
    <oddHeader>&amp;RZałącznik Nr &amp;A
do Uchwały Nr XIX/199/2008 Rady Gminy Widuchowa 
z dnia 30 grudnia 2008 r.</oddHeader>
  </headerFooter>
  <rowBreaks count="1" manualBreakCount="1">
    <brk id="2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3"/>
  <sheetViews>
    <sheetView tabSelected="1" view="pageBreakPreview" zoomScaleSheetLayoutView="100" zoomScalePageLayoutView="0" workbookViewId="0" topLeftCell="A1">
      <selection activeCell="F23" sqref="A1:IV16384"/>
    </sheetView>
  </sheetViews>
  <sheetFormatPr defaultColWidth="9.00390625" defaultRowHeight="12.75"/>
  <cols>
    <col min="1" max="1" width="7.25390625" style="235" customWidth="1"/>
    <col min="2" max="2" width="9.00390625" style="235" customWidth="1"/>
    <col min="3" max="3" width="7.75390625" style="235" customWidth="1"/>
    <col min="4" max="4" width="13.125" style="235" customWidth="1"/>
    <col min="5" max="5" width="14.125" style="235" customWidth="1"/>
    <col min="6" max="6" width="14.375" style="235" customWidth="1"/>
    <col min="7" max="7" width="15.875" style="235" customWidth="1"/>
    <col min="8" max="8" width="14.625" style="234" customWidth="1"/>
    <col min="9" max="9" width="10.375" style="234" customWidth="1"/>
    <col min="10" max="10" width="14.625" style="234" customWidth="1"/>
    <col min="11" max="79" width="9.125" style="234" customWidth="1"/>
    <col min="80" max="16384" width="9.125" style="235" customWidth="1"/>
  </cols>
  <sheetData>
    <row r="1" spans="1:10" ht="45" customHeight="1">
      <c r="A1" s="538" t="s">
        <v>416</v>
      </c>
      <c r="B1" s="538"/>
      <c r="C1" s="538"/>
      <c r="D1" s="538"/>
      <c r="E1" s="538"/>
      <c r="F1" s="538"/>
      <c r="G1" s="538"/>
      <c r="H1" s="538"/>
      <c r="I1" s="538"/>
      <c r="J1" s="538"/>
    </row>
    <row r="3" ht="12.75">
      <c r="J3" s="236" t="s">
        <v>41</v>
      </c>
    </row>
    <row r="4" spans="1:79" ht="20.25" customHeight="1">
      <c r="A4" s="454" t="s">
        <v>2</v>
      </c>
      <c r="B4" s="532" t="s">
        <v>3</v>
      </c>
      <c r="C4" s="532" t="s">
        <v>82</v>
      </c>
      <c r="D4" s="456" t="s">
        <v>76</v>
      </c>
      <c r="E4" s="456" t="s">
        <v>86</v>
      </c>
      <c r="F4" s="456" t="s">
        <v>67</v>
      </c>
      <c r="G4" s="456"/>
      <c r="H4" s="456"/>
      <c r="I4" s="456"/>
      <c r="J4" s="456"/>
      <c r="BX4" s="235"/>
      <c r="BY4" s="235"/>
      <c r="BZ4" s="235"/>
      <c r="CA4" s="235"/>
    </row>
    <row r="5" spans="1:79" ht="18" customHeight="1">
      <c r="A5" s="454"/>
      <c r="B5" s="533"/>
      <c r="C5" s="533"/>
      <c r="D5" s="454"/>
      <c r="E5" s="456"/>
      <c r="F5" s="456" t="s">
        <v>74</v>
      </c>
      <c r="G5" s="456" t="s">
        <v>6</v>
      </c>
      <c r="H5" s="456"/>
      <c r="I5" s="456"/>
      <c r="J5" s="456" t="s">
        <v>75</v>
      </c>
      <c r="BX5" s="235"/>
      <c r="BY5" s="235"/>
      <c r="BZ5" s="235"/>
      <c r="CA5" s="235"/>
    </row>
    <row r="6" spans="1:79" ht="69" customHeight="1">
      <c r="A6" s="454"/>
      <c r="B6" s="534"/>
      <c r="C6" s="534"/>
      <c r="D6" s="454"/>
      <c r="E6" s="456"/>
      <c r="F6" s="456"/>
      <c r="G6" s="238" t="s">
        <v>71</v>
      </c>
      <c r="H6" s="238" t="s">
        <v>72</v>
      </c>
      <c r="I6" s="238" t="s">
        <v>73</v>
      </c>
      <c r="J6" s="456"/>
      <c r="BX6" s="235"/>
      <c r="BY6" s="235"/>
      <c r="BZ6" s="235"/>
      <c r="CA6" s="235"/>
    </row>
    <row r="7" spans="1:79" ht="8.25" customHeight="1">
      <c r="A7" s="239">
        <v>1</v>
      </c>
      <c r="B7" s="239">
        <v>2</v>
      </c>
      <c r="C7" s="239">
        <v>3</v>
      </c>
      <c r="D7" s="239">
        <v>4</v>
      </c>
      <c r="E7" s="239">
        <v>5</v>
      </c>
      <c r="F7" s="239">
        <v>6</v>
      </c>
      <c r="G7" s="239">
        <v>7</v>
      </c>
      <c r="H7" s="239">
        <v>8</v>
      </c>
      <c r="I7" s="239">
        <v>9</v>
      </c>
      <c r="J7" s="239">
        <v>10</v>
      </c>
      <c r="BX7" s="235"/>
      <c r="BY7" s="235"/>
      <c r="BZ7" s="235"/>
      <c r="CA7" s="235"/>
    </row>
    <row r="8" spans="1:79" ht="19.5" customHeight="1">
      <c r="A8" s="240">
        <v>600</v>
      </c>
      <c r="B8" s="240">
        <v>60014</v>
      </c>
      <c r="C8" s="240">
        <v>2320</v>
      </c>
      <c r="D8" s="240">
        <v>2000</v>
      </c>
      <c r="E8" s="241" t="s">
        <v>102</v>
      </c>
      <c r="F8" s="241" t="s">
        <v>102</v>
      </c>
      <c r="G8" s="241" t="s">
        <v>102</v>
      </c>
      <c r="H8" s="241" t="s">
        <v>102</v>
      </c>
      <c r="I8" s="241" t="s">
        <v>102</v>
      </c>
      <c r="J8" s="241" t="s">
        <v>102</v>
      </c>
      <c r="BX8" s="235"/>
      <c r="BY8" s="235"/>
      <c r="BZ8" s="235"/>
      <c r="CA8" s="235"/>
    </row>
    <row r="9" spans="1:79" ht="19.5" customHeight="1">
      <c r="A9" s="242">
        <v>600</v>
      </c>
      <c r="B9" s="242">
        <v>60014</v>
      </c>
      <c r="C9" s="242">
        <v>4110</v>
      </c>
      <c r="D9" s="243" t="s">
        <v>102</v>
      </c>
      <c r="E9" s="242">
        <v>132</v>
      </c>
      <c r="F9" s="242">
        <v>132</v>
      </c>
      <c r="G9" s="243" t="s">
        <v>102</v>
      </c>
      <c r="H9" s="242">
        <v>132</v>
      </c>
      <c r="I9" s="243" t="s">
        <v>102</v>
      </c>
      <c r="J9" s="243" t="s">
        <v>102</v>
      </c>
      <c r="BX9" s="235"/>
      <c r="BY9" s="235"/>
      <c r="BZ9" s="235"/>
      <c r="CA9" s="235"/>
    </row>
    <row r="10" spans="1:79" ht="19.5" customHeight="1">
      <c r="A10" s="242">
        <v>600</v>
      </c>
      <c r="B10" s="242">
        <v>60014</v>
      </c>
      <c r="C10" s="242">
        <v>4120</v>
      </c>
      <c r="D10" s="243" t="s">
        <v>102</v>
      </c>
      <c r="E10" s="242">
        <v>21</v>
      </c>
      <c r="F10" s="242">
        <v>21</v>
      </c>
      <c r="G10" s="243" t="s">
        <v>102</v>
      </c>
      <c r="H10" s="242">
        <v>21</v>
      </c>
      <c r="I10" s="243" t="s">
        <v>102</v>
      </c>
      <c r="J10" s="243" t="s">
        <v>102</v>
      </c>
      <c r="BX10" s="235"/>
      <c r="BY10" s="235"/>
      <c r="BZ10" s="235"/>
      <c r="CA10" s="235"/>
    </row>
    <row r="11" spans="1:79" ht="19.5" customHeight="1">
      <c r="A11" s="242">
        <v>600</v>
      </c>
      <c r="B11" s="242">
        <v>60014</v>
      </c>
      <c r="C11" s="242">
        <v>4170</v>
      </c>
      <c r="D11" s="243" t="s">
        <v>102</v>
      </c>
      <c r="E11" s="242">
        <v>870</v>
      </c>
      <c r="F11" s="242">
        <v>870</v>
      </c>
      <c r="G11" s="242">
        <v>870</v>
      </c>
      <c r="H11" s="243" t="s">
        <v>102</v>
      </c>
      <c r="I11" s="243" t="s">
        <v>102</v>
      </c>
      <c r="J11" s="243" t="s">
        <v>102</v>
      </c>
      <c r="BX11" s="235"/>
      <c r="BY11" s="235"/>
      <c r="BZ11" s="235"/>
      <c r="CA11" s="235"/>
    </row>
    <row r="12" spans="1:79" ht="19.5" customHeight="1">
      <c r="A12" s="242">
        <v>600</v>
      </c>
      <c r="B12" s="242">
        <v>60014</v>
      </c>
      <c r="C12" s="242">
        <v>4210</v>
      </c>
      <c r="D12" s="243" t="s">
        <v>102</v>
      </c>
      <c r="E12" s="242">
        <v>100</v>
      </c>
      <c r="F12" s="242">
        <v>100</v>
      </c>
      <c r="G12" s="243" t="s">
        <v>102</v>
      </c>
      <c r="H12" s="243" t="s">
        <v>102</v>
      </c>
      <c r="I12" s="243" t="s">
        <v>102</v>
      </c>
      <c r="J12" s="243" t="s">
        <v>102</v>
      </c>
      <c r="BX12" s="235"/>
      <c r="BY12" s="235"/>
      <c r="BZ12" s="235"/>
      <c r="CA12" s="235"/>
    </row>
    <row r="13" spans="1:79" ht="19.5" customHeight="1">
      <c r="A13" s="244">
        <v>600</v>
      </c>
      <c r="B13" s="244">
        <v>60014</v>
      </c>
      <c r="C13" s="244">
        <v>4300</v>
      </c>
      <c r="D13" s="245" t="s">
        <v>102</v>
      </c>
      <c r="E13" s="244">
        <v>877</v>
      </c>
      <c r="F13" s="244">
        <v>877</v>
      </c>
      <c r="G13" s="245" t="s">
        <v>102</v>
      </c>
      <c r="H13" s="245" t="s">
        <v>102</v>
      </c>
      <c r="I13" s="245" t="s">
        <v>102</v>
      </c>
      <c r="J13" s="245" t="s">
        <v>102</v>
      </c>
      <c r="BX13" s="235"/>
      <c r="BY13" s="235"/>
      <c r="BZ13" s="235"/>
      <c r="CA13" s="235"/>
    </row>
    <row r="14" spans="1:79" ht="19.5" customHeight="1">
      <c r="A14" s="246">
        <v>750</v>
      </c>
      <c r="B14" s="246">
        <v>75020</v>
      </c>
      <c r="C14" s="246">
        <v>2320</v>
      </c>
      <c r="D14" s="246">
        <v>8800</v>
      </c>
      <c r="E14" s="247" t="s">
        <v>102</v>
      </c>
      <c r="F14" s="247" t="s">
        <v>102</v>
      </c>
      <c r="G14" s="247" t="s">
        <v>102</v>
      </c>
      <c r="H14" s="247" t="s">
        <v>102</v>
      </c>
      <c r="I14" s="247" t="s">
        <v>102</v>
      </c>
      <c r="J14" s="247" t="s">
        <v>102</v>
      </c>
      <c r="BX14" s="235"/>
      <c r="BY14" s="235"/>
      <c r="BZ14" s="235"/>
      <c r="CA14" s="235"/>
    </row>
    <row r="15" spans="1:79" ht="19.5" customHeight="1">
      <c r="A15" s="242">
        <v>750</v>
      </c>
      <c r="B15" s="242">
        <v>75020</v>
      </c>
      <c r="C15" s="242">
        <v>4010</v>
      </c>
      <c r="D15" s="243" t="s">
        <v>102</v>
      </c>
      <c r="E15" s="242">
        <f>F15</f>
        <v>4620</v>
      </c>
      <c r="F15" s="242">
        <v>4620</v>
      </c>
      <c r="G15" s="242">
        <v>4620</v>
      </c>
      <c r="H15" s="243" t="s">
        <v>102</v>
      </c>
      <c r="I15" s="243" t="s">
        <v>102</v>
      </c>
      <c r="J15" s="243" t="s">
        <v>102</v>
      </c>
      <c r="BX15" s="235"/>
      <c r="BY15" s="235"/>
      <c r="BZ15" s="235"/>
      <c r="CA15" s="235"/>
    </row>
    <row r="16" spans="1:79" ht="19.5" customHeight="1">
      <c r="A16" s="242">
        <v>750</v>
      </c>
      <c r="B16" s="242">
        <v>75020</v>
      </c>
      <c r="C16" s="242">
        <v>4110</v>
      </c>
      <c r="D16" s="243" t="s">
        <v>102</v>
      </c>
      <c r="E16" s="242">
        <v>700</v>
      </c>
      <c r="F16" s="242">
        <v>700</v>
      </c>
      <c r="G16" s="243" t="s">
        <v>102</v>
      </c>
      <c r="H16" s="242">
        <v>700</v>
      </c>
      <c r="I16" s="243" t="s">
        <v>102</v>
      </c>
      <c r="J16" s="243" t="s">
        <v>102</v>
      </c>
      <c r="BX16" s="235"/>
      <c r="BY16" s="235"/>
      <c r="BZ16" s="235"/>
      <c r="CA16" s="235"/>
    </row>
    <row r="17" spans="1:79" ht="19.5" customHeight="1">
      <c r="A17" s="242">
        <v>750</v>
      </c>
      <c r="B17" s="242">
        <v>75020</v>
      </c>
      <c r="C17" s="242">
        <v>4120</v>
      </c>
      <c r="D17" s="243" t="s">
        <v>102</v>
      </c>
      <c r="E17" s="242">
        <f>F17</f>
        <v>114</v>
      </c>
      <c r="F17" s="242">
        <v>114</v>
      </c>
      <c r="G17" s="243" t="s">
        <v>102</v>
      </c>
      <c r="H17" s="242">
        <v>114</v>
      </c>
      <c r="I17" s="243" t="s">
        <v>102</v>
      </c>
      <c r="J17" s="243" t="s">
        <v>102</v>
      </c>
      <c r="BX17" s="235"/>
      <c r="BY17" s="235"/>
      <c r="BZ17" s="235"/>
      <c r="CA17" s="235"/>
    </row>
    <row r="18" spans="1:79" ht="19.5" customHeight="1">
      <c r="A18" s="242">
        <v>750</v>
      </c>
      <c r="B18" s="242">
        <v>75020</v>
      </c>
      <c r="C18" s="242">
        <v>4210</v>
      </c>
      <c r="D18" s="243" t="s">
        <v>102</v>
      </c>
      <c r="E18" s="242">
        <v>996</v>
      </c>
      <c r="F18" s="242">
        <v>996</v>
      </c>
      <c r="G18" s="243" t="s">
        <v>102</v>
      </c>
      <c r="H18" s="243" t="s">
        <v>102</v>
      </c>
      <c r="I18" s="243" t="s">
        <v>102</v>
      </c>
      <c r="J18" s="243" t="s">
        <v>102</v>
      </c>
      <c r="BX18" s="235"/>
      <c r="BY18" s="235"/>
      <c r="BZ18" s="235"/>
      <c r="CA18" s="235"/>
    </row>
    <row r="19" spans="1:79" ht="19.5" customHeight="1">
      <c r="A19" s="242">
        <v>750</v>
      </c>
      <c r="B19" s="242">
        <v>75020</v>
      </c>
      <c r="C19" s="242">
        <v>4300</v>
      </c>
      <c r="D19" s="243" t="s">
        <v>102</v>
      </c>
      <c r="E19" s="242">
        <v>1970</v>
      </c>
      <c r="F19" s="242">
        <v>1970</v>
      </c>
      <c r="G19" s="243" t="s">
        <v>102</v>
      </c>
      <c r="H19" s="243" t="s">
        <v>102</v>
      </c>
      <c r="I19" s="243" t="s">
        <v>102</v>
      </c>
      <c r="J19" s="243" t="s">
        <v>102</v>
      </c>
      <c r="BX19" s="235"/>
      <c r="BY19" s="235"/>
      <c r="BZ19" s="235"/>
      <c r="CA19" s="235"/>
    </row>
    <row r="20" spans="1:79" ht="19.5" customHeight="1">
      <c r="A20" s="242">
        <v>750</v>
      </c>
      <c r="B20" s="242">
        <v>75020</v>
      </c>
      <c r="C20" s="242">
        <v>4740</v>
      </c>
      <c r="D20" s="243" t="s">
        <v>102</v>
      </c>
      <c r="E20" s="242">
        <v>400</v>
      </c>
      <c r="F20" s="242">
        <v>400</v>
      </c>
      <c r="G20" s="243" t="s">
        <v>102</v>
      </c>
      <c r="H20" s="243" t="s">
        <v>102</v>
      </c>
      <c r="I20" s="243" t="s">
        <v>102</v>
      </c>
      <c r="J20" s="243" t="s">
        <v>102</v>
      </c>
      <c r="BX20" s="235"/>
      <c r="BY20" s="235"/>
      <c r="BZ20" s="235"/>
      <c r="CA20" s="235"/>
    </row>
    <row r="21" spans="1:79" ht="24.75" customHeight="1">
      <c r="A21" s="539" t="s">
        <v>80</v>
      </c>
      <c r="B21" s="540"/>
      <c r="C21" s="541"/>
      <c r="D21" s="248">
        <f aca="true" t="shared" si="0" ref="D21:J21">SUM(D14:D20)</f>
        <v>8800</v>
      </c>
      <c r="E21" s="248">
        <f t="shared" si="0"/>
        <v>8800</v>
      </c>
      <c r="F21" s="248">
        <f t="shared" si="0"/>
        <v>8800</v>
      </c>
      <c r="G21" s="248">
        <f t="shared" si="0"/>
        <v>4620</v>
      </c>
      <c r="H21" s="248">
        <f t="shared" si="0"/>
        <v>814</v>
      </c>
      <c r="I21" s="248">
        <f t="shared" si="0"/>
        <v>0</v>
      </c>
      <c r="J21" s="248">
        <f t="shared" si="0"/>
        <v>0</v>
      </c>
      <c r="BX21" s="235"/>
      <c r="BY21" s="235"/>
      <c r="BZ21" s="235"/>
      <c r="CA21" s="235"/>
    </row>
    <row r="23" spans="1:6" s="234" customFormat="1" ht="12.75">
      <c r="A23" s="249"/>
      <c r="B23" s="235"/>
      <c r="C23" s="235"/>
      <c r="D23" s="235"/>
      <c r="E23" s="235"/>
      <c r="F23" s="235"/>
    </row>
  </sheetData>
  <sheetProtection/>
  <mergeCells count="11">
    <mergeCell ref="A21:C21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300" verticalDpi="300" orientation="landscape" paperSize="9" r:id="rId1"/>
  <headerFooter alignWithMargins="0">
    <oddHeader>&amp;RZałącznik Nr &amp;A
do Uchwały Nr XIX/199/2008 Rady Gminy Widuchowa 
z dnia 30 grudnia 2008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2"/>
  <sheetViews>
    <sheetView view="pageBreakPreview" zoomScale="90" zoomScaleNormal="85" zoomScaleSheetLayoutView="90" zoomScalePageLayoutView="0" workbookViewId="0" topLeftCell="A1">
      <pane ySplit="7" topLeftCell="A184" activePane="bottomLeft" state="frozen"/>
      <selection pane="topLeft" activeCell="A1" sqref="A1"/>
      <selection pane="bottomLeft" activeCell="N186" sqref="N186"/>
    </sheetView>
  </sheetViews>
  <sheetFormatPr defaultColWidth="9.00390625" defaultRowHeight="12.75"/>
  <cols>
    <col min="1" max="1" width="4.375" style="1" customWidth="1"/>
    <col min="2" max="2" width="5.75390625" style="1" customWidth="1"/>
    <col min="3" max="3" width="4.875" style="1" customWidth="1"/>
    <col min="4" max="4" width="47.00390625" style="1" customWidth="1"/>
    <col min="5" max="8" width="11.625" style="1" customWidth="1"/>
    <col min="9" max="11" width="10.75390625" style="1" customWidth="1"/>
    <col min="12" max="12" width="11.75390625" style="1" customWidth="1"/>
  </cols>
  <sheetData>
    <row r="1" spans="1:12" ht="18">
      <c r="A1" s="452" t="s">
        <v>377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</row>
    <row r="2" spans="1:12" ht="18">
      <c r="A2" s="2"/>
      <c r="B2" s="2"/>
      <c r="C2" s="2"/>
      <c r="D2" s="2"/>
      <c r="E2" s="2"/>
      <c r="F2" s="2"/>
      <c r="G2" s="2"/>
      <c r="H2" s="5"/>
      <c r="I2" s="5"/>
      <c r="J2" s="5"/>
      <c r="K2" s="5"/>
      <c r="L2" s="5"/>
    </row>
    <row r="3" spans="1:12" ht="12.75">
      <c r="A3" s="304"/>
      <c r="B3" s="304"/>
      <c r="C3" s="304"/>
      <c r="D3" s="304"/>
      <c r="E3" s="304"/>
      <c r="F3" s="304"/>
      <c r="G3" s="305"/>
      <c r="H3" s="305"/>
      <c r="I3" s="305"/>
      <c r="J3" s="305"/>
      <c r="K3" s="305"/>
      <c r="L3" s="306" t="s">
        <v>56</v>
      </c>
    </row>
    <row r="4" spans="1:12" s="7" customFormat="1" ht="18.75" customHeight="1">
      <c r="A4" s="453" t="s">
        <v>2</v>
      </c>
      <c r="B4" s="453" t="s">
        <v>3</v>
      </c>
      <c r="C4" s="448" t="s">
        <v>82</v>
      </c>
      <c r="D4" s="448" t="s">
        <v>17</v>
      </c>
      <c r="E4" s="448" t="s">
        <v>291</v>
      </c>
      <c r="F4" s="448" t="s">
        <v>67</v>
      </c>
      <c r="G4" s="448"/>
      <c r="H4" s="448"/>
      <c r="I4" s="448"/>
      <c r="J4" s="448"/>
      <c r="K4" s="448"/>
      <c r="L4" s="448"/>
    </row>
    <row r="5" spans="1:12" s="7" customFormat="1" ht="20.25" customHeight="1">
      <c r="A5" s="453"/>
      <c r="B5" s="453"/>
      <c r="C5" s="448"/>
      <c r="D5" s="448"/>
      <c r="E5" s="448"/>
      <c r="F5" s="448" t="s">
        <v>36</v>
      </c>
      <c r="G5" s="448" t="s">
        <v>6</v>
      </c>
      <c r="H5" s="448"/>
      <c r="I5" s="448"/>
      <c r="J5" s="448"/>
      <c r="K5" s="448"/>
      <c r="L5" s="448" t="s">
        <v>39</v>
      </c>
    </row>
    <row r="6" spans="1:12" s="7" customFormat="1" ht="51">
      <c r="A6" s="453"/>
      <c r="B6" s="453"/>
      <c r="C6" s="448"/>
      <c r="D6" s="448"/>
      <c r="E6" s="448"/>
      <c r="F6" s="448"/>
      <c r="G6" s="307" t="s">
        <v>70</v>
      </c>
      <c r="H6" s="307" t="s">
        <v>274</v>
      </c>
      <c r="I6" s="307" t="s">
        <v>68</v>
      </c>
      <c r="J6" s="307" t="s">
        <v>83</v>
      </c>
      <c r="K6" s="307" t="s">
        <v>69</v>
      </c>
      <c r="L6" s="448"/>
    </row>
    <row r="7" spans="1:12" s="7" customFormat="1" ht="6" customHeight="1">
      <c r="A7" s="308">
        <v>1</v>
      </c>
      <c r="B7" s="308">
        <v>2</v>
      </c>
      <c r="C7" s="308">
        <v>3</v>
      </c>
      <c r="D7" s="308">
        <v>4</v>
      </c>
      <c r="E7" s="308">
        <v>5</v>
      </c>
      <c r="F7" s="308">
        <v>6</v>
      </c>
      <c r="G7" s="308">
        <v>7</v>
      </c>
      <c r="H7" s="308">
        <v>8</v>
      </c>
      <c r="I7" s="308">
        <v>9</v>
      </c>
      <c r="J7" s="308">
        <v>10</v>
      </c>
      <c r="K7" s="308">
        <v>11</v>
      </c>
      <c r="L7" s="308">
        <v>12</v>
      </c>
    </row>
    <row r="8" spans="1:12" s="6" customFormat="1" ht="12.75">
      <c r="A8" s="309">
        <v>10</v>
      </c>
      <c r="B8" s="310"/>
      <c r="C8" s="311"/>
      <c r="D8" s="192" t="s">
        <v>194</v>
      </c>
      <c r="E8" s="312">
        <f aca="true" t="shared" si="0" ref="E8:L8">SUM(E9,E11,E19)</f>
        <v>1964225</v>
      </c>
      <c r="F8" s="313">
        <f t="shared" si="0"/>
        <v>27354</v>
      </c>
      <c r="G8" s="313">
        <f t="shared" si="0"/>
        <v>0</v>
      </c>
      <c r="H8" s="313">
        <f t="shared" si="0"/>
        <v>0</v>
      </c>
      <c r="I8" s="313">
        <f t="shared" si="0"/>
        <v>0</v>
      </c>
      <c r="J8" s="313">
        <f t="shared" si="0"/>
        <v>0</v>
      </c>
      <c r="K8" s="313">
        <f t="shared" si="0"/>
        <v>0</v>
      </c>
      <c r="L8" s="313">
        <f t="shared" si="0"/>
        <v>1936871</v>
      </c>
    </row>
    <row r="9" spans="1:12" s="7" customFormat="1" ht="12.75">
      <c r="A9" s="126"/>
      <c r="B9" s="314">
        <v>1008</v>
      </c>
      <c r="C9" s="315"/>
      <c r="D9" s="17" t="s">
        <v>195</v>
      </c>
      <c r="E9" s="129">
        <f>SUM(E10)</f>
        <v>10000</v>
      </c>
      <c r="F9" s="170">
        <f aca="true" t="shared" si="1" ref="F9:L9">SUM(F10)</f>
        <v>10000</v>
      </c>
      <c r="G9" s="170">
        <f t="shared" si="1"/>
        <v>0</v>
      </c>
      <c r="H9" s="170">
        <f t="shared" si="1"/>
        <v>0</v>
      </c>
      <c r="I9" s="170">
        <f t="shared" si="1"/>
        <v>0</v>
      </c>
      <c r="J9" s="170">
        <f t="shared" si="1"/>
        <v>0</v>
      </c>
      <c r="K9" s="170">
        <f t="shared" si="1"/>
        <v>0</v>
      </c>
      <c r="L9" s="170">
        <f t="shared" si="1"/>
        <v>0</v>
      </c>
    </row>
    <row r="10" spans="1:12" s="7" customFormat="1" ht="12.75">
      <c r="A10" s="126"/>
      <c r="B10" s="127"/>
      <c r="C10" s="128">
        <v>4270</v>
      </c>
      <c r="D10" s="17" t="s">
        <v>196</v>
      </c>
      <c r="E10" s="129">
        <v>10000</v>
      </c>
      <c r="F10" s="316">
        <v>10000</v>
      </c>
      <c r="G10" s="316">
        <v>0</v>
      </c>
      <c r="H10" s="316">
        <v>0</v>
      </c>
      <c r="I10" s="316">
        <v>0</v>
      </c>
      <c r="J10" s="316">
        <v>0</v>
      </c>
      <c r="K10" s="316">
        <v>0</v>
      </c>
      <c r="L10" s="316">
        <v>0</v>
      </c>
    </row>
    <row r="11" spans="1:12" s="7" customFormat="1" ht="12.75">
      <c r="A11" s="126"/>
      <c r="B11" s="314">
        <v>1010</v>
      </c>
      <c r="C11" s="315"/>
      <c r="D11" s="17" t="s">
        <v>197</v>
      </c>
      <c r="E11" s="129">
        <f>SUM(E12,E13,E16)</f>
        <v>1936871</v>
      </c>
      <c r="F11" s="129">
        <f aca="true" t="shared" si="2" ref="F11:L11">SUM(F12,F13,F16)</f>
        <v>0</v>
      </c>
      <c r="G11" s="129">
        <f t="shared" si="2"/>
        <v>0</v>
      </c>
      <c r="H11" s="129">
        <f t="shared" si="2"/>
        <v>0</v>
      </c>
      <c r="I11" s="129">
        <f t="shared" si="2"/>
        <v>0</v>
      </c>
      <c r="J11" s="129">
        <f t="shared" si="2"/>
        <v>0</v>
      </c>
      <c r="K11" s="129">
        <f t="shared" si="2"/>
        <v>0</v>
      </c>
      <c r="L11" s="129">
        <f t="shared" si="2"/>
        <v>1936871</v>
      </c>
    </row>
    <row r="12" spans="1:12" s="7" customFormat="1" ht="33.75">
      <c r="A12" s="126"/>
      <c r="B12" s="127"/>
      <c r="C12" s="130">
        <v>6210</v>
      </c>
      <c r="D12" s="131" t="s">
        <v>317</v>
      </c>
      <c r="E12" s="132">
        <v>35000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  <c r="L12" s="132">
        <v>35000</v>
      </c>
    </row>
    <row r="13" spans="1:12" s="7" customFormat="1" ht="12.75">
      <c r="A13" s="126"/>
      <c r="B13" s="127"/>
      <c r="C13" s="76">
        <v>6058</v>
      </c>
      <c r="D13" s="77" t="s">
        <v>198</v>
      </c>
      <c r="E13" s="78">
        <f>SUM(E14:E15)</f>
        <v>1426403</v>
      </c>
      <c r="F13" s="78">
        <f aca="true" t="shared" si="3" ref="F13:L13">SUM(F14:F15)</f>
        <v>0</v>
      </c>
      <c r="G13" s="78">
        <f t="shared" si="3"/>
        <v>0</v>
      </c>
      <c r="H13" s="78">
        <f t="shared" si="3"/>
        <v>0</v>
      </c>
      <c r="I13" s="78">
        <f t="shared" si="3"/>
        <v>0</v>
      </c>
      <c r="J13" s="78">
        <f t="shared" si="3"/>
        <v>0</v>
      </c>
      <c r="K13" s="78">
        <f t="shared" si="3"/>
        <v>0</v>
      </c>
      <c r="L13" s="78">
        <f t="shared" si="3"/>
        <v>1426403</v>
      </c>
    </row>
    <row r="14" spans="1:12" s="7" customFormat="1" ht="12.75" hidden="1">
      <c r="A14" s="126"/>
      <c r="B14" s="127"/>
      <c r="C14" s="76"/>
      <c r="D14" s="77" t="s">
        <v>298</v>
      </c>
      <c r="E14" s="79">
        <v>868216</v>
      </c>
      <c r="F14" s="317"/>
      <c r="G14" s="317"/>
      <c r="H14" s="317"/>
      <c r="I14" s="317"/>
      <c r="J14" s="317"/>
      <c r="K14" s="317"/>
      <c r="L14" s="79">
        <v>868216</v>
      </c>
    </row>
    <row r="15" spans="1:12" s="7" customFormat="1" ht="12.75" hidden="1">
      <c r="A15" s="126"/>
      <c r="B15" s="127"/>
      <c r="C15" s="76"/>
      <c r="D15" s="77" t="s">
        <v>299</v>
      </c>
      <c r="E15" s="79">
        <v>558187</v>
      </c>
      <c r="F15" s="317"/>
      <c r="G15" s="317"/>
      <c r="H15" s="317"/>
      <c r="I15" s="317"/>
      <c r="J15" s="317"/>
      <c r="K15" s="317"/>
      <c r="L15" s="79">
        <v>558187</v>
      </c>
    </row>
    <row r="16" spans="1:12" s="7" customFormat="1" ht="12.75">
      <c r="A16" s="126"/>
      <c r="B16" s="127"/>
      <c r="C16" s="80">
        <v>6059</v>
      </c>
      <c r="D16" s="81" t="s">
        <v>198</v>
      </c>
      <c r="E16" s="82">
        <f>SUM(E17:E18)</f>
        <v>475468</v>
      </c>
      <c r="F16" s="82">
        <f aca="true" t="shared" si="4" ref="F16:L16">SUM(F17:F18)</f>
        <v>0</v>
      </c>
      <c r="G16" s="82">
        <f t="shared" si="4"/>
        <v>0</v>
      </c>
      <c r="H16" s="82">
        <f t="shared" si="4"/>
        <v>0</v>
      </c>
      <c r="I16" s="82">
        <f t="shared" si="4"/>
        <v>0</v>
      </c>
      <c r="J16" s="82">
        <f t="shared" si="4"/>
        <v>0</v>
      </c>
      <c r="K16" s="82">
        <f t="shared" si="4"/>
        <v>0</v>
      </c>
      <c r="L16" s="82">
        <f t="shared" si="4"/>
        <v>475468</v>
      </c>
    </row>
    <row r="17" spans="1:12" s="7" customFormat="1" ht="12.75" hidden="1">
      <c r="A17" s="126"/>
      <c r="B17" s="127"/>
      <c r="C17" s="76"/>
      <c r="D17" s="77" t="s">
        <v>301</v>
      </c>
      <c r="E17" s="79">
        <v>289406</v>
      </c>
      <c r="F17" s="318"/>
      <c r="G17" s="318"/>
      <c r="H17" s="318"/>
      <c r="I17" s="318"/>
      <c r="J17" s="318"/>
      <c r="K17" s="318"/>
      <c r="L17" s="79">
        <v>289406</v>
      </c>
    </row>
    <row r="18" spans="1:12" s="7" customFormat="1" ht="12.75" hidden="1">
      <c r="A18" s="126"/>
      <c r="B18" s="127"/>
      <c r="C18" s="83"/>
      <c r="D18" s="84" t="s">
        <v>302</v>
      </c>
      <c r="E18" s="85">
        <v>186062</v>
      </c>
      <c r="F18" s="319"/>
      <c r="G18" s="319"/>
      <c r="H18" s="319"/>
      <c r="I18" s="319"/>
      <c r="J18" s="319"/>
      <c r="K18" s="319"/>
      <c r="L18" s="85">
        <v>186062</v>
      </c>
    </row>
    <row r="19" spans="1:12" s="7" customFormat="1" ht="12.75">
      <c r="A19" s="126"/>
      <c r="B19" s="314">
        <v>1030</v>
      </c>
      <c r="C19" s="315"/>
      <c r="D19" s="17" t="s">
        <v>199</v>
      </c>
      <c r="E19" s="129">
        <f>SUM(E20)</f>
        <v>17354</v>
      </c>
      <c r="F19" s="170">
        <f aca="true" t="shared" si="5" ref="F19:L19">SUM(F20)</f>
        <v>17354</v>
      </c>
      <c r="G19" s="170">
        <f t="shared" si="5"/>
        <v>0</v>
      </c>
      <c r="H19" s="170">
        <f t="shared" si="5"/>
        <v>0</v>
      </c>
      <c r="I19" s="170">
        <f t="shared" si="5"/>
        <v>0</v>
      </c>
      <c r="J19" s="170">
        <f t="shared" si="5"/>
        <v>0</v>
      </c>
      <c r="K19" s="170">
        <f t="shared" si="5"/>
        <v>0</v>
      </c>
      <c r="L19" s="170">
        <f t="shared" si="5"/>
        <v>0</v>
      </c>
    </row>
    <row r="20" spans="1:12" s="7" customFormat="1" ht="12.75">
      <c r="A20" s="126"/>
      <c r="B20" s="127"/>
      <c r="C20" s="130">
        <v>2850</v>
      </c>
      <c r="D20" s="133" t="s">
        <v>200</v>
      </c>
      <c r="E20" s="132">
        <v>17354</v>
      </c>
      <c r="F20" s="132">
        <v>17354</v>
      </c>
      <c r="G20" s="320">
        <v>0</v>
      </c>
      <c r="H20" s="320">
        <v>0</v>
      </c>
      <c r="I20" s="320">
        <v>0</v>
      </c>
      <c r="J20" s="320">
        <v>0</v>
      </c>
      <c r="K20" s="320">
        <v>0</v>
      </c>
      <c r="L20" s="320">
        <v>0</v>
      </c>
    </row>
    <row r="21" spans="1:12" s="7" customFormat="1" ht="12.75">
      <c r="A21" s="126"/>
      <c r="B21" s="127"/>
      <c r="C21" s="134"/>
      <c r="D21" s="135" t="s">
        <v>201</v>
      </c>
      <c r="E21" s="136"/>
      <c r="F21" s="321"/>
      <c r="G21" s="322"/>
      <c r="H21" s="322"/>
      <c r="I21" s="322"/>
      <c r="J21" s="322"/>
      <c r="K21" s="322"/>
      <c r="L21" s="322"/>
    </row>
    <row r="22" spans="1:12" s="7" customFormat="1" ht="12.75">
      <c r="A22" s="323">
        <v>600</v>
      </c>
      <c r="B22" s="310"/>
      <c r="C22" s="311"/>
      <c r="D22" s="192" t="s">
        <v>103</v>
      </c>
      <c r="E22" s="312">
        <f aca="true" t="shared" si="6" ref="E22:L22">SUM(E30,E23)</f>
        <v>2860120</v>
      </c>
      <c r="F22" s="312">
        <f t="shared" si="6"/>
        <v>429500</v>
      </c>
      <c r="G22" s="312">
        <f t="shared" si="6"/>
        <v>870</v>
      </c>
      <c r="H22" s="312">
        <f t="shared" si="6"/>
        <v>153</v>
      </c>
      <c r="I22" s="312">
        <f t="shared" si="6"/>
        <v>150000</v>
      </c>
      <c r="J22" s="312">
        <f t="shared" si="6"/>
        <v>0</v>
      </c>
      <c r="K22" s="312">
        <f t="shared" si="6"/>
        <v>0</v>
      </c>
      <c r="L22" s="312">
        <f t="shared" si="6"/>
        <v>2430620</v>
      </c>
    </row>
    <row r="23" spans="1:12" s="7" customFormat="1" ht="12.75">
      <c r="A23" s="126"/>
      <c r="B23" s="324">
        <v>60014</v>
      </c>
      <c r="C23" s="315"/>
      <c r="D23" s="17" t="s">
        <v>361</v>
      </c>
      <c r="E23" s="129">
        <f aca="true" t="shared" si="7" ref="E23:L23">SUM(E24:E29)</f>
        <v>152000</v>
      </c>
      <c r="F23" s="129">
        <f t="shared" si="7"/>
        <v>152000</v>
      </c>
      <c r="G23" s="129">
        <f t="shared" si="7"/>
        <v>870</v>
      </c>
      <c r="H23" s="129">
        <f t="shared" si="7"/>
        <v>153</v>
      </c>
      <c r="I23" s="129">
        <f t="shared" si="7"/>
        <v>150000</v>
      </c>
      <c r="J23" s="129">
        <f t="shared" si="7"/>
        <v>0</v>
      </c>
      <c r="K23" s="129">
        <f t="shared" si="7"/>
        <v>0</v>
      </c>
      <c r="L23" s="129">
        <f t="shared" si="7"/>
        <v>0</v>
      </c>
    </row>
    <row r="24" spans="1:12" s="138" customFormat="1" ht="36.75" customHeight="1">
      <c r="A24" s="126"/>
      <c r="B24" s="127"/>
      <c r="C24" s="86">
        <v>2710</v>
      </c>
      <c r="D24" s="137" t="s">
        <v>367</v>
      </c>
      <c r="E24" s="88">
        <v>150000</v>
      </c>
      <c r="F24" s="88">
        <v>150000</v>
      </c>
      <c r="G24" s="325">
        <v>0</v>
      </c>
      <c r="H24" s="325">
        <v>0</v>
      </c>
      <c r="I24" s="88">
        <v>150000</v>
      </c>
      <c r="J24" s="325">
        <v>0</v>
      </c>
      <c r="K24" s="325">
        <v>0</v>
      </c>
      <c r="L24" s="325">
        <v>0</v>
      </c>
    </row>
    <row r="25" spans="1:12" s="13" customFormat="1" ht="12.75">
      <c r="A25" s="126"/>
      <c r="B25" s="127"/>
      <c r="C25" s="91">
        <v>4110</v>
      </c>
      <c r="D25" s="92" t="s">
        <v>209</v>
      </c>
      <c r="E25" s="93">
        <v>132</v>
      </c>
      <c r="F25" s="93">
        <v>132</v>
      </c>
      <c r="G25" s="317">
        <v>0</v>
      </c>
      <c r="H25" s="93">
        <v>132</v>
      </c>
      <c r="I25" s="317">
        <v>0</v>
      </c>
      <c r="J25" s="317">
        <v>0</v>
      </c>
      <c r="K25" s="317">
        <v>0</v>
      </c>
      <c r="L25" s="317">
        <v>0</v>
      </c>
    </row>
    <row r="26" spans="1:12" s="13" customFormat="1" ht="12.75">
      <c r="A26" s="126"/>
      <c r="B26" s="127"/>
      <c r="C26" s="91">
        <v>4120</v>
      </c>
      <c r="D26" s="92" t="s">
        <v>210</v>
      </c>
      <c r="E26" s="93">
        <v>21</v>
      </c>
      <c r="F26" s="93">
        <v>21</v>
      </c>
      <c r="G26" s="317">
        <v>0</v>
      </c>
      <c r="H26" s="93">
        <v>21</v>
      </c>
      <c r="I26" s="317">
        <v>0</v>
      </c>
      <c r="J26" s="317">
        <v>0</v>
      </c>
      <c r="K26" s="317">
        <v>0</v>
      </c>
      <c r="L26" s="317">
        <v>0</v>
      </c>
    </row>
    <row r="27" spans="1:12" s="14" customFormat="1" ht="12.75">
      <c r="A27" s="139"/>
      <c r="B27" s="140"/>
      <c r="C27" s="76">
        <v>4170</v>
      </c>
      <c r="D27" s="77" t="s">
        <v>205</v>
      </c>
      <c r="E27" s="79">
        <v>870</v>
      </c>
      <c r="F27" s="79">
        <v>870</v>
      </c>
      <c r="G27" s="326">
        <v>870</v>
      </c>
      <c r="H27" s="326">
        <v>0</v>
      </c>
      <c r="I27" s="326">
        <v>0</v>
      </c>
      <c r="J27" s="326">
        <v>0</v>
      </c>
      <c r="K27" s="326">
        <v>0</v>
      </c>
      <c r="L27" s="326">
        <v>0</v>
      </c>
    </row>
    <row r="28" spans="1:12" s="14" customFormat="1" ht="12.75">
      <c r="A28" s="139"/>
      <c r="B28" s="140"/>
      <c r="C28" s="76">
        <v>4210</v>
      </c>
      <c r="D28" s="77" t="s">
        <v>206</v>
      </c>
      <c r="E28" s="79">
        <v>100</v>
      </c>
      <c r="F28" s="79">
        <v>100</v>
      </c>
      <c r="G28" s="326">
        <v>0</v>
      </c>
      <c r="H28" s="326">
        <v>0</v>
      </c>
      <c r="I28" s="326">
        <v>0</v>
      </c>
      <c r="J28" s="326">
        <v>0</v>
      </c>
      <c r="K28" s="326">
        <v>0</v>
      </c>
      <c r="L28" s="326">
        <v>0</v>
      </c>
    </row>
    <row r="29" spans="1:12" s="7" customFormat="1" ht="12.75">
      <c r="A29" s="126"/>
      <c r="B29" s="127"/>
      <c r="C29" s="76">
        <v>4300</v>
      </c>
      <c r="D29" s="77" t="s">
        <v>202</v>
      </c>
      <c r="E29" s="79">
        <v>877</v>
      </c>
      <c r="F29" s="79">
        <v>877</v>
      </c>
      <c r="G29" s="317">
        <v>0</v>
      </c>
      <c r="H29" s="317">
        <v>0</v>
      </c>
      <c r="I29" s="317">
        <v>0</v>
      </c>
      <c r="J29" s="317">
        <v>0</v>
      </c>
      <c r="K29" s="317">
        <v>0</v>
      </c>
      <c r="L29" s="317">
        <v>0</v>
      </c>
    </row>
    <row r="30" spans="1:12" s="7" customFormat="1" ht="12.75">
      <c r="A30" s="126"/>
      <c r="B30" s="324">
        <v>60016</v>
      </c>
      <c r="C30" s="315"/>
      <c r="D30" s="17" t="s">
        <v>104</v>
      </c>
      <c r="E30" s="129">
        <f aca="true" t="shared" si="8" ref="E30:L30">SUM(E37:E39,E31)</f>
        <v>2708120</v>
      </c>
      <c r="F30" s="129">
        <f t="shared" si="8"/>
        <v>277500</v>
      </c>
      <c r="G30" s="129">
        <f t="shared" si="8"/>
        <v>0</v>
      </c>
      <c r="H30" s="129">
        <f t="shared" si="8"/>
        <v>0</v>
      </c>
      <c r="I30" s="129">
        <f t="shared" si="8"/>
        <v>0</v>
      </c>
      <c r="J30" s="129">
        <f t="shared" si="8"/>
        <v>0</v>
      </c>
      <c r="K30" s="129">
        <f t="shared" si="8"/>
        <v>0</v>
      </c>
      <c r="L30" s="129">
        <f t="shared" si="8"/>
        <v>2430620</v>
      </c>
    </row>
    <row r="31" spans="1:12" s="7" customFormat="1" ht="12.75">
      <c r="A31" s="126"/>
      <c r="B31" s="127"/>
      <c r="C31" s="86">
        <v>4270</v>
      </c>
      <c r="D31" s="87" t="s">
        <v>196</v>
      </c>
      <c r="E31" s="88">
        <f>SUM(E32:E36)</f>
        <v>260000</v>
      </c>
      <c r="F31" s="88">
        <f aca="true" t="shared" si="9" ref="F31:L31">SUM(F32:F36)</f>
        <v>260000</v>
      </c>
      <c r="G31" s="88">
        <f t="shared" si="9"/>
        <v>0</v>
      </c>
      <c r="H31" s="88">
        <f t="shared" si="9"/>
        <v>0</v>
      </c>
      <c r="I31" s="88">
        <f t="shared" si="9"/>
        <v>0</v>
      </c>
      <c r="J31" s="88">
        <f t="shared" si="9"/>
        <v>0</v>
      </c>
      <c r="K31" s="88">
        <f t="shared" si="9"/>
        <v>0</v>
      </c>
      <c r="L31" s="88">
        <f t="shared" si="9"/>
        <v>0</v>
      </c>
    </row>
    <row r="32" spans="1:12" s="7" customFormat="1" ht="12.75" hidden="1">
      <c r="A32" s="126"/>
      <c r="B32" s="127"/>
      <c r="C32" s="80"/>
      <c r="D32" s="81" t="s">
        <v>371</v>
      </c>
      <c r="E32" s="82">
        <v>60000</v>
      </c>
      <c r="F32" s="82">
        <v>60000</v>
      </c>
      <c r="G32" s="327"/>
      <c r="H32" s="327"/>
      <c r="I32" s="327"/>
      <c r="J32" s="327"/>
      <c r="K32" s="327"/>
      <c r="L32" s="82"/>
    </row>
    <row r="33" spans="1:12" s="7" customFormat="1" ht="12.75" hidden="1">
      <c r="A33" s="126"/>
      <c r="B33" s="127"/>
      <c r="C33" s="80"/>
      <c r="D33" s="81" t="s">
        <v>372</v>
      </c>
      <c r="E33" s="82">
        <v>80000</v>
      </c>
      <c r="F33" s="82">
        <v>80000</v>
      </c>
      <c r="G33" s="327"/>
      <c r="H33" s="327"/>
      <c r="I33" s="327"/>
      <c r="J33" s="327"/>
      <c r="K33" s="327"/>
      <c r="L33" s="82"/>
    </row>
    <row r="34" spans="1:12" s="7" customFormat="1" ht="12.75" hidden="1">
      <c r="A34" s="126"/>
      <c r="B34" s="127"/>
      <c r="C34" s="80"/>
      <c r="D34" s="81" t="s">
        <v>373</v>
      </c>
      <c r="E34" s="82">
        <v>70000</v>
      </c>
      <c r="F34" s="82">
        <v>70000</v>
      </c>
      <c r="G34" s="327"/>
      <c r="H34" s="327"/>
      <c r="I34" s="327"/>
      <c r="J34" s="327"/>
      <c r="K34" s="327"/>
      <c r="L34" s="82"/>
    </row>
    <row r="35" spans="1:12" s="7" customFormat="1" ht="12.75" hidden="1">
      <c r="A35" s="126"/>
      <c r="B35" s="127"/>
      <c r="C35" s="80"/>
      <c r="D35" s="81" t="s">
        <v>374</v>
      </c>
      <c r="E35" s="82">
        <v>40000</v>
      </c>
      <c r="F35" s="82">
        <v>40000</v>
      </c>
      <c r="G35" s="327"/>
      <c r="H35" s="327"/>
      <c r="I35" s="327"/>
      <c r="J35" s="327"/>
      <c r="K35" s="327"/>
      <c r="L35" s="82"/>
    </row>
    <row r="36" spans="1:12" s="7" customFormat="1" ht="12.75" hidden="1">
      <c r="A36" s="126"/>
      <c r="B36" s="127"/>
      <c r="C36" s="80"/>
      <c r="D36" s="81" t="s">
        <v>375</v>
      </c>
      <c r="E36" s="82">
        <v>10000</v>
      </c>
      <c r="F36" s="82">
        <v>10000</v>
      </c>
      <c r="G36" s="328"/>
      <c r="H36" s="328"/>
      <c r="I36" s="328"/>
      <c r="J36" s="328"/>
      <c r="K36" s="328"/>
      <c r="L36" s="141"/>
    </row>
    <row r="37" spans="1:12" s="7" customFormat="1" ht="12.75">
      <c r="A37" s="126"/>
      <c r="B37" s="127"/>
      <c r="C37" s="76">
        <v>4300</v>
      </c>
      <c r="D37" s="77" t="s">
        <v>202</v>
      </c>
      <c r="E37" s="79">
        <v>15000</v>
      </c>
      <c r="F37" s="79">
        <v>15000</v>
      </c>
      <c r="G37" s="317">
        <v>0</v>
      </c>
      <c r="H37" s="317">
        <v>0</v>
      </c>
      <c r="I37" s="317">
        <v>0</v>
      </c>
      <c r="J37" s="317">
        <v>0</v>
      </c>
      <c r="K37" s="317">
        <v>0</v>
      </c>
      <c r="L37" s="317">
        <v>0</v>
      </c>
    </row>
    <row r="38" spans="1:12" s="138" customFormat="1" ht="12" customHeight="1">
      <c r="A38" s="126"/>
      <c r="B38" s="127"/>
      <c r="C38" s="76">
        <v>4430</v>
      </c>
      <c r="D38" s="77" t="s">
        <v>203</v>
      </c>
      <c r="E38" s="79">
        <v>2500</v>
      </c>
      <c r="F38" s="79">
        <v>2500</v>
      </c>
      <c r="G38" s="317">
        <v>0</v>
      </c>
      <c r="H38" s="317">
        <v>0</v>
      </c>
      <c r="I38" s="317">
        <v>0</v>
      </c>
      <c r="J38" s="317">
        <v>0</v>
      </c>
      <c r="K38" s="317">
        <v>0</v>
      </c>
      <c r="L38" s="317">
        <v>0</v>
      </c>
    </row>
    <row r="39" spans="1:12" s="13" customFormat="1" ht="12.75">
      <c r="A39" s="126"/>
      <c r="B39" s="127"/>
      <c r="C39" s="80">
        <v>6050</v>
      </c>
      <c r="D39" s="81" t="s">
        <v>198</v>
      </c>
      <c r="E39" s="82">
        <f>SUM(E40:E44)</f>
        <v>2430620</v>
      </c>
      <c r="F39" s="82">
        <f aca="true" t="shared" si="10" ref="F39:L39">SUM(F40:F44)</f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2430620</v>
      </c>
    </row>
    <row r="40" spans="1:12" s="106" customFormat="1" ht="12.75" hidden="1">
      <c r="A40" s="103"/>
      <c r="B40" s="104"/>
      <c r="C40" s="110"/>
      <c r="D40" s="111" t="s">
        <v>300</v>
      </c>
      <c r="E40" s="112">
        <v>110620</v>
      </c>
      <c r="F40" s="329"/>
      <c r="G40" s="329"/>
      <c r="H40" s="329"/>
      <c r="I40" s="329"/>
      <c r="J40" s="329"/>
      <c r="K40" s="329"/>
      <c r="L40" s="112">
        <v>110620</v>
      </c>
    </row>
    <row r="41" spans="1:12" s="106" customFormat="1" ht="12.75" hidden="1">
      <c r="A41" s="103"/>
      <c r="B41" s="104"/>
      <c r="C41" s="110"/>
      <c r="D41" s="111" t="s">
        <v>382</v>
      </c>
      <c r="E41" s="112">
        <v>2250000</v>
      </c>
      <c r="F41" s="329"/>
      <c r="G41" s="329"/>
      <c r="H41" s="329"/>
      <c r="I41" s="329"/>
      <c r="J41" s="329"/>
      <c r="K41" s="329"/>
      <c r="L41" s="112">
        <v>2250000</v>
      </c>
    </row>
    <row r="42" spans="1:12" s="106" customFormat="1" ht="12.75" hidden="1">
      <c r="A42" s="103"/>
      <c r="B42" s="104"/>
      <c r="C42" s="110"/>
      <c r="D42" s="111" t="s">
        <v>370</v>
      </c>
      <c r="E42" s="112">
        <v>15000</v>
      </c>
      <c r="F42" s="329"/>
      <c r="G42" s="329"/>
      <c r="H42" s="329"/>
      <c r="I42" s="329"/>
      <c r="J42" s="329"/>
      <c r="K42" s="329"/>
      <c r="L42" s="112">
        <v>15000</v>
      </c>
    </row>
    <row r="43" spans="1:12" s="106" customFormat="1" ht="12.75" hidden="1">
      <c r="A43" s="103"/>
      <c r="B43" s="104"/>
      <c r="C43" s="110"/>
      <c r="D43" s="111" t="s">
        <v>369</v>
      </c>
      <c r="E43" s="112">
        <v>35000</v>
      </c>
      <c r="F43" s="329"/>
      <c r="G43" s="329"/>
      <c r="H43" s="329"/>
      <c r="I43" s="329"/>
      <c r="J43" s="329"/>
      <c r="K43" s="329"/>
      <c r="L43" s="112">
        <v>35000</v>
      </c>
    </row>
    <row r="44" spans="1:12" s="106" customFormat="1" ht="12.75" hidden="1">
      <c r="A44" s="103"/>
      <c r="B44" s="104"/>
      <c r="C44" s="107"/>
      <c r="D44" s="108" t="s">
        <v>368</v>
      </c>
      <c r="E44" s="109">
        <v>20000</v>
      </c>
      <c r="F44" s="330"/>
      <c r="G44" s="330"/>
      <c r="H44" s="330"/>
      <c r="I44" s="330"/>
      <c r="J44" s="330"/>
      <c r="K44" s="330"/>
      <c r="L44" s="109">
        <v>20000</v>
      </c>
    </row>
    <row r="45" spans="1:12" s="14" customFormat="1" ht="12.75">
      <c r="A45" s="323">
        <v>630</v>
      </c>
      <c r="B45" s="331"/>
      <c r="C45" s="332"/>
      <c r="D45" s="192" t="s">
        <v>204</v>
      </c>
      <c r="E45" s="312">
        <f>SUM(E46)</f>
        <v>44000</v>
      </c>
      <c r="F45" s="312">
        <f aca="true" t="shared" si="11" ref="F45:L45">SUM(F46)</f>
        <v>19000</v>
      </c>
      <c r="G45" s="312">
        <f t="shared" si="11"/>
        <v>1000</v>
      </c>
      <c r="H45" s="312">
        <f t="shared" si="11"/>
        <v>0</v>
      </c>
      <c r="I45" s="312">
        <f t="shared" si="11"/>
        <v>0</v>
      </c>
      <c r="J45" s="312">
        <f t="shared" si="11"/>
        <v>0</v>
      </c>
      <c r="K45" s="312">
        <f t="shared" si="11"/>
        <v>0</v>
      </c>
      <c r="L45" s="312">
        <f t="shared" si="11"/>
        <v>25000</v>
      </c>
    </row>
    <row r="46" spans="1:12" s="14" customFormat="1" ht="12.75">
      <c r="A46" s="139"/>
      <c r="B46" s="324">
        <v>63095</v>
      </c>
      <c r="C46" s="333"/>
      <c r="D46" s="17" t="s">
        <v>178</v>
      </c>
      <c r="E46" s="129">
        <f>SUM(E47:E50)</f>
        <v>44000</v>
      </c>
      <c r="F46" s="129">
        <f aca="true" t="shared" si="12" ref="F46:L46">SUM(F47:F50)</f>
        <v>19000</v>
      </c>
      <c r="G46" s="129">
        <f t="shared" si="12"/>
        <v>1000</v>
      </c>
      <c r="H46" s="129">
        <f t="shared" si="12"/>
        <v>0</v>
      </c>
      <c r="I46" s="129">
        <f t="shared" si="12"/>
        <v>0</v>
      </c>
      <c r="J46" s="129">
        <f t="shared" si="12"/>
        <v>0</v>
      </c>
      <c r="K46" s="129">
        <f t="shared" si="12"/>
        <v>0</v>
      </c>
      <c r="L46" s="129">
        <f t="shared" si="12"/>
        <v>25000</v>
      </c>
    </row>
    <row r="47" spans="1:12" s="14" customFormat="1" ht="12.75">
      <c r="A47" s="139"/>
      <c r="B47" s="140"/>
      <c r="C47" s="86">
        <v>4170</v>
      </c>
      <c r="D47" s="87" t="s">
        <v>205</v>
      </c>
      <c r="E47" s="88">
        <v>1000</v>
      </c>
      <c r="F47" s="88">
        <v>1000</v>
      </c>
      <c r="G47" s="334">
        <v>1000</v>
      </c>
      <c r="H47" s="334">
        <v>0</v>
      </c>
      <c r="I47" s="334">
        <v>0</v>
      </c>
      <c r="J47" s="334">
        <v>0</v>
      </c>
      <c r="K47" s="334">
        <v>0</v>
      </c>
      <c r="L47" s="334">
        <v>0</v>
      </c>
    </row>
    <row r="48" spans="1:12" s="14" customFormat="1" ht="12.75">
      <c r="A48" s="139"/>
      <c r="B48" s="140"/>
      <c r="C48" s="76">
        <v>4210</v>
      </c>
      <c r="D48" s="77" t="s">
        <v>206</v>
      </c>
      <c r="E48" s="79">
        <v>3800</v>
      </c>
      <c r="F48" s="79">
        <v>3800</v>
      </c>
      <c r="G48" s="326">
        <v>0</v>
      </c>
      <c r="H48" s="326">
        <v>0</v>
      </c>
      <c r="I48" s="326">
        <v>0</v>
      </c>
      <c r="J48" s="326">
        <v>0</v>
      </c>
      <c r="K48" s="326">
        <v>0</v>
      </c>
      <c r="L48" s="326">
        <v>0</v>
      </c>
    </row>
    <row r="49" spans="1:12" s="14" customFormat="1" ht="12.75">
      <c r="A49" s="139"/>
      <c r="B49" s="140"/>
      <c r="C49" s="76">
        <v>4300</v>
      </c>
      <c r="D49" s="77" t="s">
        <v>202</v>
      </c>
      <c r="E49" s="79">
        <v>14200</v>
      </c>
      <c r="F49" s="79">
        <v>14200</v>
      </c>
      <c r="G49" s="326">
        <v>0</v>
      </c>
      <c r="H49" s="326">
        <v>0</v>
      </c>
      <c r="I49" s="326">
        <v>0</v>
      </c>
      <c r="J49" s="326">
        <v>0</v>
      </c>
      <c r="K49" s="326">
        <v>0</v>
      </c>
      <c r="L49" s="326">
        <v>0</v>
      </c>
    </row>
    <row r="50" spans="1:12" s="13" customFormat="1" ht="12.75">
      <c r="A50" s="126"/>
      <c r="B50" s="127"/>
      <c r="C50" s="80">
        <v>6050</v>
      </c>
      <c r="D50" s="81" t="s">
        <v>198</v>
      </c>
      <c r="E50" s="82">
        <v>25000</v>
      </c>
      <c r="F50" s="335">
        <v>0</v>
      </c>
      <c r="G50" s="335">
        <v>0</v>
      </c>
      <c r="H50" s="335">
        <v>0</v>
      </c>
      <c r="I50" s="335">
        <v>0</v>
      </c>
      <c r="J50" s="335">
        <v>0</v>
      </c>
      <c r="K50" s="335">
        <v>0</v>
      </c>
      <c r="L50" s="82">
        <v>25000</v>
      </c>
    </row>
    <row r="51" spans="1:12" s="105" customFormat="1" ht="12.75" hidden="1">
      <c r="A51" s="103"/>
      <c r="B51" s="104"/>
      <c r="C51" s="107"/>
      <c r="D51" s="108" t="s">
        <v>296</v>
      </c>
      <c r="E51" s="109">
        <v>25000</v>
      </c>
      <c r="F51" s="336">
        <v>0</v>
      </c>
      <c r="G51" s="336">
        <v>0</v>
      </c>
      <c r="H51" s="336">
        <v>0</v>
      </c>
      <c r="I51" s="336">
        <v>0</v>
      </c>
      <c r="J51" s="336">
        <v>0</v>
      </c>
      <c r="K51" s="336">
        <v>0</v>
      </c>
      <c r="L51" s="336">
        <v>25000</v>
      </c>
    </row>
    <row r="52" spans="1:12" s="13" customFormat="1" ht="12.75">
      <c r="A52" s="323">
        <v>700</v>
      </c>
      <c r="B52" s="172"/>
      <c r="C52" s="337"/>
      <c r="D52" s="192" t="s">
        <v>106</v>
      </c>
      <c r="E52" s="312">
        <f>SUM(E53)</f>
        <v>221000</v>
      </c>
      <c r="F52" s="312">
        <f aca="true" t="shared" si="13" ref="F52:L52">SUM(F53)</f>
        <v>88000</v>
      </c>
      <c r="G52" s="312">
        <f t="shared" si="13"/>
        <v>0</v>
      </c>
      <c r="H52" s="312">
        <f t="shared" si="13"/>
        <v>0</v>
      </c>
      <c r="I52" s="312">
        <f t="shared" si="13"/>
        <v>0</v>
      </c>
      <c r="J52" s="312">
        <f t="shared" si="13"/>
        <v>0</v>
      </c>
      <c r="K52" s="312">
        <f t="shared" si="13"/>
        <v>0</v>
      </c>
      <c r="L52" s="312">
        <f t="shared" si="13"/>
        <v>133000</v>
      </c>
    </row>
    <row r="53" spans="1:12" s="13" customFormat="1" ht="12.75">
      <c r="A53" s="126"/>
      <c r="B53" s="338">
        <v>70005</v>
      </c>
      <c r="C53" s="315"/>
      <c r="D53" s="169" t="s">
        <v>107</v>
      </c>
      <c r="E53" s="170">
        <f>SUM(E54:E56)</f>
        <v>221000</v>
      </c>
      <c r="F53" s="170">
        <f aca="true" t="shared" si="14" ref="F53:L53">SUM(F54:F56)</f>
        <v>88000</v>
      </c>
      <c r="G53" s="170">
        <f t="shared" si="14"/>
        <v>0</v>
      </c>
      <c r="H53" s="170">
        <f t="shared" si="14"/>
        <v>0</v>
      </c>
      <c r="I53" s="170">
        <f t="shared" si="14"/>
        <v>0</v>
      </c>
      <c r="J53" s="170">
        <f t="shared" si="14"/>
        <v>0</v>
      </c>
      <c r="K53" s="170">
        <f t="shared" si="14"/>
        <v>0</v>
      </c>
      <c r="L53" s="170">
        <f t="shared" si="14"/>
        <v>133000</v>
      </c>
    </row>
    <row r="54" spans="1:12" s="13" customFormat="1" ht="12.75">
      <c r="A54" s="126"/>
      <c r="B54" s="127"/>
      <c r="C54" s="142">
        <v>4300</v>
      </c>
      <c r="D54" s="143" t="s">
        <v>202</v>
      </c>
      <c r="E54" s="144">
        <v>75000</v>
      </c>
      <c r="F54" s="144">
        <v>75000</v>
      </c>
      <c r="G54" s="325">
        <v>0</v>
      </c>
      <c r="H54" s="325">
        <v>0</v>
      </c>
      <c r="I54" s="325">
        <v>0</v>
      </c>
      <c r="J54" s="325">
        <v>0</v>
      </c>
      <c r="K54" s="325">
        <v>0</v>
      </c>
      <c r="L54" s="325">
        <v>0</v>
      </c>
    </row>
    <row r="55" spans="1:12" s="13" customFormat="1" ht="12.75">
      <c r="A55" s="126"/>
      <c r="B55" s="127"/>
      <c r="C55" s="91">
        <v>4430</v>
      </c>
      <c r="D55" s="92" t="s">
        <v>203</v>
      </c>
      <c r="E55" s="93">
        <v>13000</v>
      </c>
      <c r="F55" s="93">
        <v>13000</v>
      </c>
      <c r="G55" s="317">
        <v>0</v>
      </c>
      <c r="H55" s="317">
        <v>0</v>
      </c>
      <c r="I55" s="317">
        <v>0</v>
      </c>
      <c r="J55" s="317">
        <v>0</v>
      </c>
      <c r="K55" s="317">
        <v>0</v>
      </c>
      <c r="L55" s="317">
        <v>0</v>
      </c>
    </row>
    <row r="56" spans="1:12" s="13" customFormat="1" ht="12.75">
      <c r="A56" s="126"/>
      <c r="B56" s="127"/>
      <c r="C56" s="145">
        <v>6050</v>
      </c>
      <c r="D56" s="146" t="s">
        <v>198</v>
      </c>
      <c r="E56" s="147">
        <f>SUM(E57:E58)</f>
        <v>133000</v>
      </c>
      <c r="F56" s="147">
        <f aca="true" t="shared" si="15" ref="F56:L56">SUM(F57:F58)</f>
        <v>0</v>
      </c>
      <c r="G56" s="147">
        <f t="shared" si="15"/>
        <v>0</v>
      </c>
      <c r="H56" s="147">
        <f t="shared" si="15"/>
        <v>0</v>
      </c>
      <c r="I56" s="147">
        <f t="shared" si="15"/>
        <v>0</v>
      </c>
      <c r="J56" s="147">
        <f t="shared" si="15"/>
        <v>0</v>
      </c>
      <c r="K56" s="147">
        <f t="shared" si="15"/>
        <v>0</v>
      </c>
      <c r="L56" s="147">
        <f t="shared" si="15"/>
        <v>133000</v>
      </c>
    </row>
    <row r="57" spans="1:12" s="106" customFormat="1" ht="12.75" hidden="1">
      <c r="A57" s="103"/>
      <c r="B57" s="104"/>
      <c r="C57" s="110"/>
      <c r="D57" s="111" t="s">
        <v>303</v>
      </c>
      <c r="E57" s="112">
        <v>93000</v>
      </c>
      <c r="F57" s="329"/>
      <c r="G57" s="329"/>
      <c r="H57" s="329"/>
      <c r="I57" s="329"/>
      <c r="J57" s="329"/>
      <c r="K57" s="329"/>
      <c r="L57" s="112">
        <v>93000</v>
      </c>
    </row>
    <row r="58" spans="1:12" s="106" customFormat="1" ht="12.75" hidden="1">
      <c r="A58" s="103"/>
      <c r="B58" s="104"/>
      <c r="C58" s="110"/>
      <c r="D58" s="111" t="s">
        <v>304</v>
      </c>
      <c r="E58" s="112">
        <v>40000</v>
      </c>
      <c r="F58" s="329"/>
      <c r="G58" s="329"/>
      <c r="H58" s="329"/>
      <c r="I58" s="329"/>
      <c r="J58" s="329"/>
      <c r="K58" s="329"/>
      <c r="L58" s="112">
        <v>40000</v>
      </c>
    </row>
    <row r="59" spans="1:12" s="13" customFormat="1" ht="12.75">
      <c r="A59" s="323">
        <v>710</v>
      </c>
      <c r="B59" s="172"/>
      <c r="C59" s="337"/>
      <c r="D59" s="192" t="s">
        <v>207</v>
      </c>
      <c r="E59" s="312">
        <f>SUM(E60,E65)</f>
        <v>246470</v>
      </c>
      <c r="F59" s="312">
        <f aca="true" t="shared" si="16" ref="F59:L59">SUM(F60,F65)</f>
        <v>226470</v>
      </c>
      <c r="G59" s="312">
        <f t="shared" si="16"/>
        <v>5500</v>
      </c>
      <c r="H59" s="312">
        <f t="shared" si="16"/>
        <v>970</v>
      </c>
      <c r="I59" s="312">
        <f t="shared" si="16"/>
        <v>0</v>
      </c>
      <c r="J59" s="312">
        <f t="shared" si="16"/>
        <v>0</v>
      </c>
      <c r="K59" s="312">
        <f t="shared" si="16"/>
        <v>0</v>
      </c>
      <c r="L59" s="312">
        <f t="shared" si="16"/>
        <v>20000</v>
      </c>
    </row>
    <row r="60" spans="1:12" s="13" customFormat="1" ht="12.75">
      <c r="A60" s="126"/>
      <c r="B60" s="338">
        <v>71004</v>
      </c>
      <c r="C60" s="315"/>
      <c r="D60" s="169" t="s">
        <v>208</v>
      </c>
      <c r="E60" s="170">
        <f>SUM(E61:E64)</f>
        <v>226470</v>
      </c>
      <c r="F60" s="170">
        <f aca="true" t="shared" si="17" ref="F60:L60">SUM(F61:F64)</f>
        <v>226470</v>
      </c>
      <c r="G60" s="170">
        <f t="shared" si="17"/>
        <v>5500</v>
      </c>
      <c r="H60" s="170">
        <f t="shared" si="17"/>
        <v>970</v>
      </c>
      <c r="I60" s="170">
        <f t="shared" si="17"/>
        <v>0</v>
      </c>
      <c r="J60" s="170">
        <f t="shared" si="17"/>
        <v>0</v>
      </c>
      <c r="K60" s="170">
        <f t="shared" si="17"/>
        <v>0</v>
      </c>
      <c r="L60" s="170">
        <f t="shared" si="17"/>
        <v>0</v>
      </c>
    </row>
    <row r="61" spans="1:12" s="13" customFormat="1" ht="12.75">
      <c r="A61" s="126"/>
      <c r="B61" s="127"/>
      <c r="C61" s="142">
        <v>4110</v>
      </c>
      <c r="D61" s="143" t="s">
        <v>209</v>
      </c>
      <c r="E61" s="144">
        <v>830</v>
      </c>
      <c r="F61" s="144">
        <v>830</v>
      </c>
      <c r="G61" s="325">
        <v>0</v>
      </c>
      <c r="H61" s="144">
        <v>830</v>
      </c>
      <c r="I61" s="325">
        <v>0</v>
      </c>
      <c r="J61" s="325">
        <v>0</v>
      </c>
      <c r="K61" s="325">
        <v>0</v>
      </c>
      <c r="L61" s="325">
        <v>0</v>
      </c>
    </row>
    <row r="62" spans="1:12" s="13" customFormat="1" ht="12.75">
      <c r="A62" s="126"/>
      <c r="B62" s="127"/>
      <c r="C62" s="91">
        <v>4120</v>
      </c>
      <c r="D62" s="92" t="s">
        <v>210</v>
      </c>
      <c r="E62" s="93">
        <v>140</v>
      </c>
      <c r="F62" s="93">
        <v>140</v>
      </c>
      <c r="G62" s="317">
        <v>0</v>
      </c>
      <c r="H62" s="93">
        <v>140</v>
      </c>
      <c r="I62" s="317">
        <v>0</v>
      </c>
      <c r="J62" s="317">
        <v>0</v>
      </c>
      <c r="K62" s="317">
        <v>0</v>
      </c>
      <c r="L62" s="317">
        <v>0</v>
      </c>
    </row>
    <row r="63" spans="1:12" s="13" customFormat="1" ht="12.75">
      <c r="A63" s="126"/>
      <c r="B63" s="127"/>
      <c r="C63" s="91">
        <v>4170</v>
      </c>
      <c r="D63" s="92" t="s">
        <v>205</v>
      </c>
      <c r="E63" s="93">
        <v>5500</v>
      </c>
      <c r="F63" s="93">
        <v>5500</v>
      </c>
      <c r="G63" s="93">
        <v>5500</v>
      </c>
      <c r="H63" s="317">
        <v>0</v>
      </c>
      <c r="I63" s="317">
        <v>0</v>
      </c>
      <c r="J63" s="317">
        <v>0</v>
      </c>
      <c r="K63" s="317">
        <v>0</v>
      </c>
      <c r="L63" s="317">
        <v>0</v>
      </c>
    </row>
    <row r="64" spans="1:12" s="13" customFormat="1" ht="12.75">
      <c r="A64" s="126"/>
      <c r="B64" s="127"/>
      <c r="C64" s="145">
        <v>4300</v>
      </c>
      <c r="D64" s="146" t="s">
        <v>202</v>
      </c>
      <c r="E64" s="147">
        <v>220000</v>
      </c>
      <c r="F64" s="147">
        <v>220000</v>
      </c>
      <c r="G64" s="339">
        <v>0</v>
      </c>
      <c r="H64" s="339">
        <v>0</v>
      </c>
      <c r="I64" s="339">
        <v>0</v>
      </c>
      <c r="J64" s="339">
        <v>0</v>
      </c>
      <c r="K64" s="339">
        <v>0</v>
      </c>
      <c r="L64" s="339">
        <v>0</v>
      </c>
    </row>
    <row r="65" spans="1:12" s="13" customFormat="1" ht="12.75">
      <c r="A65" s="126"/>
      <c r="B65" s="338">
        <v>71035</v>
      </c>
      <c r="C65" s="315"/>
      <c r="D65" s="169" t="s">
        <v>297</v>
      </c>
      <c r="E65" s="170">
        <f>SUM(E66)</f>
        <v>20000</v>
      </c>
      <c r="F65" s="170">
        <f aca="true" t="shared" si="18" ref="F65:L65">SUM(F66)</f>
        <v>0</v>
      </c>
      <c r="G65" s="170">
        <f t="shared" si="18"/>
        <v>0</v>
      </c>
      <c r="H65" s="170">
        <f t="shared" si="18"/>
        <v>0</v>
      </c>
      <c r="I65" s="170">
        <f t="shared" si="18"/>
        <v>0</v>
      </c>
      <c r="J65" s="170">
        <f t="shared" si="18"/>
        <v>0</v>
      </c>
      <c r="K65" s="170">
        <f t="shared" si="18"/>
        <v>0</v>
      </c>
      <c r="L65" s="170">
        <f t="shared" si="18"/>
        <v>20000</v>
      </c>
    </row>
    <row r="66" spans="1:12" s="13" customFormat="1" ht="26.25" customHeight="1">
      <c r="A66" s="126"/>
      <c r="B66" s="127"/>
      <c r="C66" s="142">
        <v>6050</v>
      </c>
      <c r="D66" s="148" t="s">
        <v>381</v>
      </c>
      <c r="E66" s="144">
        <v>20000</v>
      </c>
      <c r="F66" s="144">
        <v>0</v>
      </c>
      <c r="G66" s="325">
        <v>0</v>
      </c>
      <c r="H66" s="144">
        <v>0</v>
      </c>
      <c r="I66" s="325">
        <v>0</v>
      </c>
      <c r="J66" s="325">
        <v>0</v>
      </c>
      <c r="K66" s="325">
        <v>0</v>
      </c>
      <c r="L66" s="325">
        <v>20000</v>
      </c>
    </row>
    <row r="67" spans="1:12" s="13" customFormat="1" ht="12.75">
      <c r="A67" s="323">
        <v>750</v>
      </c>
      <c r="B67" s="172"/>
      <c r="C67" s="337"/>
      <c r="D67" s="192" t="s">
        <v>115</v>
      </c>
      <c r="E67" s="312">
        <f aca="true" t="shared" si="19" ref="E67:L67">SUM(E68,E86,E94,E103,E136,E139)</f>
        <v>2328741</v>
      </c>
      <c r="F67" s="312">
        <f t="shared" si="19"/>
        <v>2268741</v>
      </c>
      <c r="G67" s="312">
        <f t="shared" si="19"/>
        <v>1021605</v>
      </c>
      <c r="H67" s="312">
        <f t="shared" si="19"/>
        <v>173271</v>
      </c>
      <c r="I67" s="312">
        <f t="shared" si="19"/>
        <v>0</v>
      </c>
      <c r="J67" s="312">
        <f t="shared" si="19"/>
        <v>0</v>
      </c>
      <c r="K67" s="312">
        <f t="shared" si="19"/>
        <v>0</v>
      </c>
      <c r="L67" s="312">
        <f t="shared" si="19"/>
        <v>60000</v>
      </c>
    </row>
    <row r="68" spans="1:12" s="13" customFormat="1" ht="12.75">
      <c r="A68" s="126"/>
      <c r="B68" s="338">
        <v>75011</v>
      </c>
      <c r="C68" s="315"/>
      <c r="D68" s="169" t="s">
        <v>116</v>
      </c>
      <c r="E68" s="170">
        <f aca="true" t="shared" si="20" ref="E68:L68">SUM(E69:E85)</f>
        <v>67800</v>
      </c>
      <c r="F68" s="170">
        <f t="shared" si="20"/>
        <v>67800</v>
      </c>
      <c r="G68" s="170">
        <f t="shared" si="20"/>
        <v>48495</v>
      </c>
      <c r="H68" s="170">
        <f t="shared" si="20"/>
        <v>8417</v>
      </c>
      <c r="I68" s="170">
        <f t="shared" si="20"/>
        <v>0</v>
      </c>
      <c r="J68" s="170">
        <f t="shared" si="20"/>
        <v>0</v>
      </c>
      <c r="K68" s="170">
        <f t="shared" si="20"/>
        <v>0</v>
      </c>
      <c r="L68" s="170">
        <f t="shared" si="20"/>
        <v>0</v>
      </c>
    </row>
    <row r="69" spans="1:12" s="13" customFormat="1" ht="12.75">
      <c r="A69" s="126"/>
      <c r="B69" s="127"/>
      <c r="C69" s="142">
        <v>4010</v>
      </c>
      <c r="D69" s="143" t="s">
        <v>211</v>
      </c>
      <c r="E69" s="144">
        <v>45000</v>
      </c>
      <c r="F69" s="144">
        <v>45000</v>
      </c>
      <c r="G69" s="144">
        <v>45000</v>
      </c>
      <c r="H69" s="325">
        <v>0</v>
      </c>
      <c r="I69" s="325">
        <v>0</v>
      </c>
      <c r="J69" s="325">
        <v>0</v>
      </c>
      <c r="K69" s="325">
        <v>0</v>
      </c>
      <c r="L69" s="325">
        <v>0</v>
      </c>
    </row>
    <row r="70" spans="1:12" s="13" customFormat="1" ht="12.75">
      <c r="A70" s="126"/>
      <c r="B70" s="127"/>
      <c r="C70" s="91">
        <v>4040</v>
      </c>
      <c r="D70" s="92" t="s">
        <v>212</v>
      </c>
      <c r="E70" s="93">
        <v>3495</v>
      </c>
      <c r="F70" s="93">
        <v>3495</v>
      </c>
      <c r="G70" s="93">
        <v>3495</v>
      </c>
      <c r="H70" s="317">
        <v>0</v>
      </c>
      <c r="I70" s="317">
        <v>0</v>
      </c>
      <c r="J70" s="317">
        <v>0</v>
      </c>
      <c r="K70" s="317">
        <v>0</v>
      </c>
      <c r="L70" s="317">
        <v>0</v>
      </c>
    </row>
    <row r="71" spans="1:12" s="13" customFormat="1" ht="12.75">
      <c r="A71" s="126"/>
      <c r="B71" s="127"/>
      <c r="C71" s="91">
        <v>4110</v>
      </c>
      <c r="D71" s="92" t="s">
        <v>209</v>
      </c>
      <c r="E71" s="93">
        <v>7242</v>
      </c>
      <c r="F71" s="93">
        <v>7242</v>
      </c>
      <c r="G71" s="317">
        <v>0</v>
      </c>
      <c r="H71" s="93">
        <v>7242</v>
      </c>
      <c r="I71" s="317">
        <v>0</v>
      </c>
      <c r="J71" s="317">
        <v>0</v>
      </c>
      <c r="K71" s="317">
        <v>0</v>
      </c>
      <c r="L71" s="317">
        <v>0</v>
      </c>
    </row>
    <row r="72" spans="1:12" s="13" customFormat="1" ht="12.75">
      <c r="A72" s="126"/>
      <c r="B72" s="127"/>
      <c r="C72" s="91">
        <v>4120</v>
      </c>
      <c r="D72" s="92" t="s">
        <v>210</v>
      </c>
      <c r="E72" s="93">
        <v>1175</v>
      </c>
      <c r="F72" s="93">
        <v>1175</v>
      </c>
      <c r="G72" s="317">
        <v>0</v>
      </c>
      <c r="H72" s="93">
        <v>1175</v>
      </c>
      <c r="I72" s="317">
        <v>0</v>
      </c>
      <c r="J72" s="317">
        <v>0</v>
      </c>
      <c r="K72" s="317">
        <v>0</v>
      </c>
      <c r="L72" s="317">
        <v>0</v>
      </c>
    </row>
    <row r="73" spans="1:12" s="13" customFormat="1" ht="12.75">
      <c r="A73" s="126"/>
      <c r="B73" s="127"/>
      <c r="C73" s="91">
        <v>4210</v>
      </c>
      <c r="D73" s="92" t="s">
        <v>206</v>
      </c>
      <c r="E73" s="93">
        <v>500</v>
      </c>
      <c r="F73" s="93">
        <v>500</v>
      </c>
      <c r="G73" s="317">
        <v>0</v>
      </c>
      <c r="H73" s="317">
        <v>0</v>
      </c>
      <c r="I73" s="317">
        <v>0</v>
      </c>
      <c r="J73" s="317">
        <v>0</v>
      </c>
      <c r="K73" s="317">
        <v>0</v>
      </c>
      <c r="L73" s="317">
        <v>0</v>
      </c>
    </row>
    <row r="74" spans="1:12" s="13" customFormat="1" ht="12.75">
      <c r="A74" s="126"/>
      <c r="B74" s="127"/>
      <c r="C74" s="91">
        <v>4260</v>
      </c>
      <c r="D74" s="92" t="s">
        <v>213</v>
      </c>
      <c r="E74" s="93">
        <v>1200</v>
      </c>
      <c r="F74" s="93">
        <v>1200</v>
      </c>
      <c r="G74" s="317">
        <v>0</v>
      </c>
      <c r="H74" s="317">
        <v>0</v>
      </c>
      <c r="I74" s="317">
        <v>0</v>
      </c>
      <c r="J74" s="317">
        <v>0</v>
      </c>
      <c r="K74" s="317">
        <v>0</v>
      </c>
      <c r="L74" s="317">
        <v>0</v>
      </c>
    </row>
    <row r="75" spans="1:12" s="13" customFormat="1" ht="12.75">
      <c r="A75" s="126"/>
      <c r="B75" s="127"/>
      <c r="C75" s="91">
        <v>4270</v>
      </c>
      <c r="D75" s="92" t="s">
        <v>196</v>
      </c>
      <c r="E75" s="93">
        <v>3000</v>
      </c>
      <c r="F75" s="93">
        <v>3000</v>
      </c>
      <c r="G75" s="317">
        <v>0</v>
      </c>
      <c r="H75" s="317">
        <v>0</v>
      </c>
      <c r="I75" s="317">
        <v>0</v>
      </c>
      <c r="J75" s="317">
        <v>0</v>
      </c>
      <c r="K75" s="317">
        <v>0</v>
      </c>
      <c r="L75" s="317">
        <v>0</v>
      </c>
    </row>
    <row r="76" spans="1:12" s="13" customFormat="1" ht="12.75">
      <c r="A76" s="126"/>
      <c r="B76" s="127"/>
      <c r="C76" s="91">
        <v>4300</v>
      </c>
      <c r="D76" s="92" t="s">
        <v>202</v>
      </c>
      <c r="E76" s="93">
        <v>3000</v>
      </c>
      <c r="F76" s="93">
        <v>3000</v>
      </c>
      <c r="G76" s="317">
        <v>0</v>
      </c>
      <c r="H76" s="317">
        <v>0</v>
      </c>
      <c r="I76" s="317">
        <v>0</v>
      </c>
      <c r="J76" s="317">
        <v>0</v>
      </c>
      <c r="K76" s="317">
        <v>0</v>
      </c>
      <c r="L76" s="317">
        <v>0</v>
      </c>
    </row>
    <row r="77" spans="1:12" s="13" customFormat="1" ht="12.75">
      <c r="A77" s="126"/>
      <c r="B77" s="127"/>
      <c r="C77" s="91">
        <v>4350</v>
      </c>
      <c r="D77" s="92" t="s">
        <v>214</v>
      </c>
      <c r="E77" s="93">
        <v>400</v>
      </c>
      <c r="F77" s="93">
        <v>400</v>
      </c>
      <c r="G77" s="317">
        <v>0</v>
      </c>
      <c r="H77" s="317">
        <v>0</v>
      </c>
      <c r="I77" s="317">
        <v>0</v>
      </c>
      <c r="J77" s="317">
        <v>0</v>
      </c>
      <c r="K77" s="317">
        <v>0</v>
      </c>
      <c r="L77" s="317">
        <v>0</v>
      </c>
    </row>
    <row r="78" spans="1:12" s="13" customFormat="1" ht="12.75">
      <c r="A78" s="126"/>
      <c r="B78" s="127"/>
      <c r="C78" s="149">
        <v>4370</v>
      </c>
      <c r="D78" s="150" t="s">
        <v>215</v>
      </c>
      <c r="E78" s="151">
        <v>600</v>
      </c>
      <c r="F78" s="151">
        <v>600</v>
      </c>
      <c r="G78" s="335">
        <v>0</v>
      </c>
      <c r="H78" s="335">
        <v>0</v>
      </c>
      <c r="I78" s="335">
        <v>0</v>
      </c>
      <c r="J78" s="335">
        <v>0</v>
      </c>
      <c r="K78" s="335">
        <v>0</v>
      </c>
      <c r="L78" s="335">
        <v>0</v>
      </c>
    </row>
    <row r="79" spans="1:12" s="13" customFormat="1" ht="12.75">
      <c r="A79" s="126"/>
      <c r="B79" s="127"/>
      <c r="C79" s="152"/>
      <c r="D79" s="153" t="s">
        <v>216</v>
      </c>
      <c r="E79" s="154"/>
      <c r="F79" s="154"/>
      <c r="G79" s="340"/>
      <c r="H79" s="340"/>
      <c r="I79" s="340"/>
      <c r="J79" s="340"/>
      <c r="K79" s="340"/>
      <c r="L79" s="340"/>
    </row>
    <row r="80" spans="1:12" s="13" customFormat="1" ht="12.75">
      <c r="A80" s="126"/>
      <c r="B80" s="127"/>
      <c r="C80" s="149">
        <v>4410</v>
      </c>
      <c r="D80" s="92" t="s">
        <v>226</v>
      </c>
      <c r="E80" s="151">
        <v>419</v>
      </c>
      <c r="F80" s="151">
        <v>419</v>
      </c>
      <c r="G80" s="335">
        <v>0</v>
      </c>
      <c r="H80" s="335">
        <v>0</v>
      </c>
      <c r="I80" s="335">
        <v>0</v>
      </c>
      <c r="J80" s="335">
        <v>0</v>
      </c>
      <c r="K80" s="335">
        <v>0</v>
      </c>
      <c r="L80" s="335">
        <v>0</v>
      </c>
    </row>
    <row r="81" spans="1:12" s="13" customFormat="1" ht="12.75">
      <c r="A81" s="126"/>
      <c r="B81" s="127"/>
      <c r="C81" s="91">
        <v>4440</v>
      </c>
      <c r="D81" s="92" t="s">
        <v>217</v>
      </c>
      <c r="E81" s="93">
        <v>997</v>
      </c>
      <c r="F81" s="93">
        <v>997</v>
      </c>
      <c r="G81" s="317">
        <v>0</v>
      </c>
      <c r="H81" s="93">
        <v>0</v>
      </c>
      <c r="I81" s="317">
        <v>0</v>
      </c>
      <c r="J81" s="317">
        <v>0</v>
      </c>
      <c r="K81" s="317">
        <v>0</v>
      </c>
      <c r="L81" s="317">
        <v>0</v>
      </c>
    </row>
    <row r="82" spans="1:12" s="13" customFormat="1" ht="12.75">
      <c r="A82" s="126"/>
      <c r="B82" s="127"/>
      <c r="C82" s="149">
        <v>4700</v>
      </c>
      <c r="D82" s="150" t="s">
        <v>218</v>
      </c>
      <c r="E82" s="151">
        <v>500</v>
      </c>
      <c r="F82" s="151">
        <v>500</v>
      </c>
      <c r="G82" s="335">
        <v>0</v>
      </c>
      <c r="H82" s="335">
        <v>0</v>
      </c>
      <c r="I82" s="335">
        <v>0</v>
      </c>
      <c r="J82" s="335">
        <v>0</v>
      </c>
      <c r="K82" s="335">
        <v>0</v>
      </c>
      <c r="L82" s="335">
        <v>0</v>
      </c>
    </row>
    <row r="83" spans="1:12" s="13" customFormat="1" ht="12.75">
      <c r="A83" s="126"/>
      <c r="B83" s="127"/>
      <c r="C83" s="152"/>
      <c r="D83" s="153" t="s">
        <v>219</v>
      </c>
      <c r="E83" s="154"/>
      <c r="F83" s="154"/>
      <c r="G83" s="340"/>
      <c r="H83" s="340"/>
      <c r="I83" s="340"/>
      <c r="J83" s="340"/>
      <c r="K83" s="340"/>
      <c r="L83" s="340"/>
    </row>
    <row r="84" spans="1:12" s="13" customFormat="1" ht="12.75">
      <c r="A84" s="126"/>
      <c r="B84" s="127"/>
      <c r="C84" s="149">
        <v>4740</v>
      </c>
      <c r="D84" s="150" t="s">
        <v>220</v>
      </c>
      <c r="E84" s="151">
        <v>272</v>
      </c>
      <c r="F84" s="151">
        <v>272</v>
      </c>
      <c r="G84" s="335">
        <v>0</v>
      </c>
      <c r="H84" s="335">
        <v>0</v>
      </c>
      <c r="I84" s="335">
        <v>0</v>
      </c>
      <c r="J84" s="335">
        <v>0</v>
      </c>
      <c r="K84" s="335">
        <v>0</v>
      </c>
      <c r="L84" s="335">
        <v>0</v>
      </c>
    </row>
    <row r="85" spans="1:12" s="13" customFormat="1" ht="12.75">
      <c r="A85" s="126"/>
      <c r="B85" s="127"/>
      <c r="C85" s="152"/>
      <c r="D85" s="153" t="s">
        <v>221</v>
      </c>
      <c r="E85" s="154"/>
      <c r="F85" s="154"/>
      <c r="G85" s="340"/>
      <c r="H85" s="340"/>
      <c r="I85" s="340"/>
      <c r="J85" s="340"/>
      <c r="K85" s="340"/>
      <c r="L85" s="340"/>
    </row>
    <row r="86" spans="1:12" s="13" customFormat="1" ht="12.75">
      <c r="A86" s="126"/>
      <c r="B86" s="338">
        <v>75020</v>
      </c>
      <c r="C86" s="315"/>
      <c r="D86" s="169" t="s">
        <v>120</v>
      </c>
      <c r="E86" s="170">
        <f>SUM(E87:E93)</f>
        <v>8800</v>
      </c>
      <c r="F86" s="170">
        <f aca="true" t="shared" si="21" ref="F86:L86">SUM(F87:F93)</f>
        <v>8800</v>
      </c>
      <c r="G86" s="170">
        <f t="shared" si="21"/>
        <v>4620</v>
      </c>
      <c r="H86" s="170">
        <f t="shared" si="21"/>
        <v>814</v>
      </c>
      <c r="I86" s="170">
        <f t="shared" si="21"/>
        <v>0</v>
      </c>
      <c r="J86" s="170">
        <f t="shared" si="21"/>
        <v>0</v>
      </c>
      <c r="K86" s="170">
        <f t="shared" si="21"/>
        <v>0</v>
      </c>
      <c r="L86" s="170">
        <f t="shared" si="21"/>
        <v>0</v>
      </c>
    </row>
    <row r="87" spans="1:12" s="13" customFormat="1" ht="12.75">
      <c r="A87" s="126"/>
      <c r="B87" s="127"/>
      <c r="C87" s="142">
        <v>4010</v>
      </c>
      <c r="D87" s="143" t="s">
        <v>211</v>
      </c>
      <c r="E87" s="144">
        <v>4620</v>
      </c>
      <c r="F87" s="144">
        <v>4620</v>
      </c>
      <c r="G87" s="144">
        <v>4620</v>
      </c>
      <c r="H87" s="325">
        <v>0</v>
      </c>
      <c r="I87" s="325">
        <v>0</v>
      </c>
      <c r="J87" s="325">
        <v>0</v>
      </c>
      <c r="K87" s="325">
        <v>0</v>
      </c>
      <c r="L87" s="325">
        <v>0</v>
      </c>
    </row>
    <row r="88" spans="1:12" s="13" customFormat="1" ht="12.75">
      <c r="A88" s="126"/>
      <c r="B88" s="127"/>
      <c r="C88" s="91">
        <v>4110</v>
      </c>
      <c r="D88" s="92" t="s">
        <v>209</v>
      </c>
      <c r="E88" s="93">
        <v>700</v>
      </c>
      <c r="F88" s="93">
        <v>700</v>
      </c>
      <c r="G88" s="317">
        <v>0</v>
      </c>
      <c r="H88" s="93">
        <v>700</v>
      </c>
      <c r="I88" s="317">
        <v>0</v>
      </c>
      <c r="J88" s="317">
        <v>0</v>
      </c>
      <c r="K88" s="317">
        <v>0</v>
      </c>
      <c r="L88" s="317">
        <v>0</v>
      </c>
    </row>
    <row r="89" spans="1:12" s="13" customFormat="1" ht="12.75">
      <c r="A89" s="126"/>
      <c r="B89" s="127"/>
      <c r="C89" s="91">
        <v>4120</v>
      </c>
      <c r="D89" s="92" t="s">
        <v>210</v>
      </c>
      <c r="E89" s="93">
        <v>114</v>
      </c>
      <c r="F89" s="93">
        <v>114</v>
      </c>
      <c r="G89" s="317">
        <v>0</v>
      </c>
      <c r="H89" s="93">
        <v>114</v>
      </c>
      <c r="I89" s="317">
        <v>0</v>
      </c>
      <c r="J89" s="317">
        <v>0</v>
      </c>
      <c r="K89" s="317">
        <v>0</v>
      </c>
      <c r="L89" s="317">
        <v>0</v>
      </c>
    </row>
    <row r="90" spans="1:12" s="13" customFormat="1" ht="12.75">
      <c r="A90" s="126"/>
      <c r="B90" s="127"/>
      <c r="C90" s="91">
        <v>4210</v>
      </c>
      <c r="D90" s="92" t="s">
        <v>206</v>
      </c>
      <c r="E90" s="93">
        <v>996</v>
      </c>
      <c r="F90" s="93">
        <v>996</v>
      </c>
      <c r="G90" s="317">
        <v>0</v>
      </c>
      <c r="H90" s="317">
        <v>0</v>
      </c>
      <c r="I90" s="317">
        <v>0</v>
      </c>
      <c r="J90" s="317">
        <v>0</v>
      </c>
      <c r="K90" s="317">
        <v>0</v>
      </c>
      <c r="L90" s="317">
        <v>0</v>
      </c>
    </row>
    <row r="91" spans="1:12" s="13" customFormat="1" ht="12.75">
      <c r="A91" s="126"/>
      <c r="B91" s="127"/>
      <c r="C91" s="149">
        <v>4300</v>
      </c>
      <c r="D91" s="150" t="s">
        <v>202</v>
      </c>
      <c r="E91" s="151">
        <v>1970</v>
      </c>
      <c r="F91" s="151">
        <v>1970</v>
      </c>
      <c r="G91" s="335">
        <v>0</v>
      </c>
      <c r="H91" s="335">
        <v>0</v>
      </c>
      <c r="I91" s="335">
        <v>0</v>
      </c>
      <c r="J91" s="335">
        <v>0</v>
      </c>
      <c r="K91" s="335">
        <v>0</v>
      </c>
      <c r="L91" s="335">
        <v>0</v>
      </c>
    </row>
    <row r="92" spans="1:12" s="13" customFormat="1" ht="12.75">
      <c r="A92" s="126"/>
      <c r="B92" s="127"/>
      <c r="C92" s="149">
        <v>4740</v>
      </c>
      <c r="D92" s="150" t="s">
        <v>220</v>
      </c>
      <c r="E92" s="151">
        <v>400</v>
      </c>
      <c r="F92" s="151">
        <v>400</v>
      </c>
      <c r="G92" s="335">
        <v>0</v>
      </c>
      <c r="H92" s="335">
        <v>0</v>
      </c>
      <c r="I92" s="335">
        <v>0</v>
      </c>
      <c r="J92" s="335">
        <v>0</v>
      </c>
      <c r="K92" s="335">
        <v>0</v>
      </c>
      <c r="L92" s="335">
        <v>0</v>
      </c>
    </row>
    <row r="93" spans="1:12" s="13" customFormat="1" ht="12.75">
      <c r="A93" s="126"/>
      <c r="B93" s="127"/>
      <c r="C93" s="152"/>
      <c r="D93" s="153" t="s">
        <v>221</v>
      </c>
      <c r="E93" s="154"/>
      <c r="F93" s="154"/>
      <c r="G93" s="340"/>
      <c r="H93" s="340"/>
      <c r="I93" s="340"/>
      <c r="J93" s="340"/>
      <c r="K93" s="340"/>
      <c r="L93" s="340"/>
    </row>
    <row r="94" spans="1:12" s="13" customFormat="1" ht="12.75">
      <c r="A94" s="126"/>
      <c r="B94" s="338">
        <v>75022</v>
      </c>
      <c r="C94" s="315"/>
      <c r="D94" s="169" t="s">
        <v>224</v>
      </c>
      <c r="E94" s="170">
        <f>SUM(E95:E102)</f>
        <v>69500</v>
      </c>
      <c r="F94" s="170">
        <f aca="true" t="shared" si="22" ref="F94:L94">SUM(F95:F102)</f>
        <v>69500</v>
      </c>
      <c r="G94" s="170">
        <f t="shared" si="22"/>
        <v>0</v>
      </c>
      <c r="H94" s="170">
        <f t="shared" si="22"/>
        <v>0</v>
      </c>
      <c r="I94" s="170">
        <f t="shared" si="22"/>
        <v>0</v>
      </c>
      <c r="J94" s="170">
        <f t="shared" si="22"/>
        <v>0</v>
      </c>
      <c r="K94" s="170">
        <f t="shared" si="22"/>
        <v>0</v>
      </c>
      <c r="L94" s="170">
        <f t="shared" si="22"/>
        <v>0</v>
      </c>
    </row>
    <row r="95" spans="1:12" s="13" customFormat="1" ht="12.75">
      <c r="A95" s="126"/>
      <c r="B95" s="127"/>
      <c r="C95" s="142">
        <v>3030</v>
      </c>
      <c r="D95" s="143" t="s">
        <v>225</v>
      </c>
      <c r="E95" s="144">
        <v>53000</v>
      </c>
      <c r="F95" s="144">
        <v>53000</v>
      </c>
      <c r="G95" s="325">
        <v>0</v>
      </c>
      <c r="H95" s="325">
        <v>0</v>
      </c>
      <c r="I95" s="325">
        <v>0</v>
      </c>
      <c r="J95" s="325">
        <v>0</v>
      </c>
      <c r="K95" s="325">
        <v>0</v>
      </c>
      <c r="L95" s="325">
        <v>0</v>
      </c>
    </row>
    <row r="96" spans="1:12" s="13" customFormat="1" ht="12.75">
      <c r="A96" s="126"/>
      <c r="B96" s="127"/>
      <c r="C96" s="91">
        <v>4210</v>
      </c>
      <c r="D96" s="92" t="s">
        <v>206</v>
      </c>
      <c r="E96" s="93">
        <v>4500</v>
      </c>
      <c r="F96" s="93">
        <v>4500</v>
      </c>
      <c r="G96" s="317">
        <v>0</v>
      </c>
      <c r="H96" s="317">
        <v>0</v>
      </c>
      <c r="I96" s="317">
        <v>0</v>
      </c>
      <c r="J96" s="317">
        <v>0</v>
      </c>
      <c r="K96" s="317">
        <v>0</v>
      </c>
      <c r="L96" s="317">
        <v>0</v>
      </c>
    </row>
    <row r="97" spans="1:12" s="13" customFormat="1" ht="12.75">
      <c r="A97" s="126"/>
      <c r="B97" s="127"/>
      <c r="C97" s="91">
        <v>4300</v>
      </c>
      <c r="D97" s="92" t="s">
        <v>202</v>
      </c>
      <c r="E97" s="93">
        <v>6000</v>
      </c>
      <c r="F97" s="93">
        <v>6000</v>
      </c>
      <c r="G97" s="317">
        <v>0</v>
      </c>
      <c r="H97" s="317">
        <v>0</v>
      </c>
      <c r="I97" s="317">
        <v>0</v>
      </c>
      <c r="J97" s="317">
        <v>0</v>
      </c>
      <c r="K97" s="317">
        <v>0</v>
      </c>
      <c r="L97" s="317">
        <v>0</v>
      </c>
    </row>
    <row r="98" spans="1:12" s="13" customFormat="1" ht="12.75">
      <c r="A98" s="126"/>
      <c r="B98" s="127"/>
      <c r="C98" s="91">
        <v>4410</v>
      </c>
      <c r="D98" s="92" t="s">
        <v>226</v>
      </c>
      <c r="E98" s="93">
        <v>2000</v>
      </c>
      <c r="F98" s="93">
        <v>2000</v>
      </c>
      <c r="G98" s="317">
        <v>0</v>
      </c>
      <c r="H98" s="317">
        <v>0</v>
      </c>
      <c r="I98" s="317">
        <v>0</v>
      </c>
      <c r="J98" s="317">
        <v>0</v>
      </c>
      <c r="K98" s="317">
        <v>0</v>
      </c>
      <c r="L98" s="317">
        <v>0</v>
      </c>
    </row>
    <row r="99" spans="1:12" s="13" customFormat="1" ht="12.75">
      <c r="A99" s="126"/>
      <c r="B99" s="127"/>
      <c r="C99" s="149">
        <v>4740</v>
      </c>
      <c r="D99" s="150" t="s">
        <v>220</v>
      </c>
      <c r="E99" s="151">
        <v>2000</v>
      </c>
      <c r="F99" s="151">
        <v>2000</v>
      </c>
      <c r="G99" s="341">
        <v>0</v>
      </c>
      <c r="H99" s="335">
        <v>0</v>
      </c>
      <c r="I99" s="335">
        <v>0</v>
      </c>
      <c r="J99" s="335">
        <v>0</v>
      </c>
      <c r="K99" s="335">
        <v>0</v>
      </c>
      <c r="L99" s="335">
        <v>0</v>
      </c>
    </row>
    <row r="100" spans="1:12" s="13" customFormat="1" ht="12.75">
      <c r="A100" s="126"/>
      <c r="B100" s="127"/>
      <c r="C100" s="152"/>
      <c r="D100" s="153" t="s">
        <v>221</v>
      </c>
      <c r="E100" s="154"/>
      <c r="F100" s="154"/>
      <c r="G100" s="342"/>
      <c r="H100" s="340"/>
      <c r="I100" s="340"/>
      <c r="J100" s="340"/>
      <c r="K100" s="340"/>
      <c r="L100" s="340"/>
    </row>
    <row r="101" spans="1:12" s="13" customFormat="1" ht="12.75">
      <c r="A101" s="126"/>
      <c r="B101" s="127"/>
      <c r="C101" s="149">
        <v>4750</v>
      </c>
      <c r="D101" s="150" t="s">
        <v>222</v>
      </c>
      <c r="E101" s="151">
        <v>2000</v>
      </c>
      <c r="F101" s="151">
        <v>2000</v>
      </c>
      <c r="G101" s="341">
        <v>0</v>
      </c>
      <c r="H101" s="335">
        <v>0</v>
      </c>
      <c r="I101" s="335">
        <v>0</v>
      </c>
      <c r="J101" s="335">
        <v>0</v>
      </c>
      <c r="K101" s="335">
        <v>0</v>
      </c>
      <c r="L101" s="335">
        <v>0</v>
      </c>
    </row>
    <row r="102" spans="1:12" s="13" customFormat="1" ht="12.75">
      <c r="A102" s="126"/>
      <c r="B102" s="127"/>
      <c r="C102" s="134"/>
      <c r="D102" s="94" t="s">
        <v>223</v>
      </c>
      <c r="E102" s="136"/>
      <c r="F102" s="136"/>
      <c r="G102" s="343"/>
      <c r="H102" s="344"/>
      <c r="I102" s="344"/>
      <c r="J102" s="344"/>
      <c r="K102" s="344"/>
      <c r="L102" s="344"/>
    </row>
    <row r="103" spans="1:12" s="10" customFormat="1" ht="12.75">
      <c r="A103" s="89"/>
      <c r="B103" s="338">
        <v>75023</v>
      </c>
      <c r="C103" s="345"/>
      <c r="D103" s="169" t="s">
        <v>124</v>
      </c>
      <c r="E103" s="170">
        <f>SUM(E104:E134)</f>
        <v>2158641</v>
      </c>
      <c r="F103" s="170">
        <f aca="true" t="shared" si="23" ref="F103:L103">SUM(F104:F134)</f>
        <v>2098641</v>
      </c>
      <c r="G103" s="170">
        <f t="shared" si="23"/>
        <v>967990</v>
      </c>
      <c r="H103" s="170">
        <f t="shared" si="23"/>
        <v>164040</v>
      </c>
      <c r="I103" s="170">
        <f t="shared" si="23"/>
        <v>0</v>
      </c>
      <c r="J103" s="170">
        <f t="shared" si="23"/>
        <v>0</v>
      </c>
      <c r="K103" s="170">
        <f t="shared" si="23"/>
        <v>0</v>
      </c>
      <c r="L103" s="170">
        <f t="shared" si="23"/>
        <v>60000</v>
      </c>
    </row>
    <row r="104" spans="1:12" s="13" customFormat="1" ht="12.75">
      <c r="A104" s="126"/>
      <c r="B104" s="127"/>
      <c r="C104" s="155">
        <v>3020</v>
      </c>
      <c r="D104" s="156" t="s">
        <v>282</v>
      </c>
      <c r="E104" s="157">
        <v>2200</v>
      </c>
      <c r="F104" s="157">
        <v>2200</v>
      </c>
      <c r="G104" s="320">
        <v>0</v>
      </c>
      <c r="H104" s="320">
        <v>0</v>
      </c>
      <c r="I104" s="320">
        <v>0</v>
      </c>
      <c r="J104" s="320">
        <v>0</v>
      </c>
      <c r="K104" s="320">
        <v>0</v>
      </c>
      <c r="L104" s="320">
        <v>0</v>
      </c>
    </row>
    <row r="105" spans="1:12" s="13" customFormat="1" ht="12.75">
      <c r="A105" s="126"/>
      <c r="B105" s="127"/>
      <c r="C105" s="91">
        <v>4010</v>
      </c>
      <c r="D105" s="92" t="s">
        <v>211</v>
      </c>
      <c r="E105" s="93">
        <v>885220</v>
      </c>
      <c r="F105" s="93">
        <v>885220</v>
      </c>
      <c r="G105" s="93">
        <v>885220</v>
      </c>
      <c r="H105" s="317">
        <v>0</v>
      </c>
      <c r="I105" s="317">
        <v>0</v>
      </c>
      <c r="J105" s="317">
        <v>0</v>
      </c>
      <c r="K105" s="317">
        <v>0</v>
      </c>
      <c r="L105" s="317">
        <v>0</v>
      </c>
    </row>
    <row r="106" spans="1:12" s="13" customFormat="1" ht="12.75">
      <c r="A106" s="126"/>
      <c r="B106" s="127"/>
      <c r="C106" s="91">
        <v>4040</v>
      </c>
      <c r="D106" s="92" t="s">
        <v>212</v>
      </c>
      <c r="E106" s="93">
        <v>65770</v>
      </c>
      <c r="F106" s="93">
        <v>65770</v>
      </c>
      <c r="G106" s="93">
        <v>65770</v>
      </c>
      <c r="H106" s="317">
        <v>0</v>
      </c>
      <c r="I106" s="317">
        <v>0</v>
      </c>
      <c r="J106" s="317">
        <v>0</v>
      </c>
      <c r="K106" s="317">
        <v>0</v>
      </c>
      <c r="L106" s="317">
        <v>0</v>
      </c>
    </row>
    <row r="107" spans="1:12" s="13" customFormat="1" ht="12.75">
      <c r="A107" s="126"/>
      <c r="B107" s="127"/>
      <c r="C107" s="91">
        <v>4110</v>
      </c>
      <c r="D107" s="92" t="s">
        <v>209</v>
      </c>
      <c r="E107" s="93">
        <v>141140</v>
      </c>
      <c r="F107" s="93">
        <v>141140</v>
      </c>
      <c r="G107" s="317">
        <v>0</v>
      </c>
      <c r="H107" s="93">
        <v>141140</v>
      </c>
      <c r="I107" s="317">
        <v>0</v>
      </c>
      <c r="J107" s="317">
        <v>0</v>
      </c>
      <c r="K107" s="317">
        <v>0</v>
      </c>
      <c r="L107" s="317">
        <v>0</v>
      </c>
    </row>
    <row r="108" spans="1:12" s="13" customFormat="1" ht="12.75">
      <c r="A108" s="126"/>
      <c r="B108" s="127"/>
      <c r="C108" s="91">
        <v>4120</v>
      </c>
      <c r="D108" s="92" t="s">
        <v>210</v>
      </c>
      <c r="E108" s="93">
        <v>22900</v>
      </c>
      <c r="F108" s="93">
        <v>22900</v>
      </c>
      <c r="G108" s="317">
        <v>0</v>
      </c>
      <c r="H108" s="93">
        <v>22900</v>
      </c>
      <c r="I108" s="317">
        <v>0</v>
      </c>
      <c r="J108" s="317">
        <v>0</v>
      </c>
      <c r="K108" s="317">
        <v>0</v>
      </c>
      <c r="L108" s="317">
        <v>0</v>
      </c>
    </row>
    <row r="109" spans="1:12" s="13" customFormat="1" ht="22.5">
      <c r="A109" s="126"/>
      <c r="B109" s="127"/>
      <c r="C109" s="91">
        <v>4140</v>
      </c>
      <c r="D109" s="158" t="s">
        <v>362</v>
      </c>
      <c r="E109" s="93">
        <v>24000</v>
      </c>
      <c r="F109" s="93">
        <v>24000</v>
      </c>
      <c r="G109" s="318">
        <v>0</v>
      </c>
      <c r="H109" s="231">
        <v>0</v>
      </c>
      <c r="I109" s="317">
        <v>0</v>
      </c>
      <c r="J109" s="317">
        <v>0</v>
      </c>
      <c r="K109" s="317">
        <v>0</v>
      </c>
      <c r="L109" s="317">
        <v>0</v>
      </c>
    </row>
    <row r="110" spans="1:12" s="13" customFormat="1" ht="12.75">
      <c r="A110" s="126"/>
      <c r="B110" s="127"/>
      <c r="C110" s="91">
        <v>4170</v>
      </c>
      <c r="D110" s="92" t="s">
        <v>205</v>
      </c>
      <c r="E110" s="93">
        <v>17000</v>
      </c>
      <c r="F110" s="93">
        <v>17000</v>
      </c>
      <c r="G110" s="93">
        <v>17000</v>
      </c>
      <c r="H110" s="317">
        <v>0</v>
      </c>
      <c r="I110" s="317">
        <v>0</v>
      </c>
      <c r="J110" s="317">
        <v>0</v>
      </c>
      <c r="K110" s="317">
        <v>0</v>
      </c>
      <c r="L110" s="317">
        <v>0</v>
      </c>
    </row>
    <row r="111" spans="1:12" s="13" customFormat="1" ht="12.75">
      <c r="A111" s="126"/>
      <c r="B111" s="127"/>
      <c r="C111" s="91">
        <v>4210</v>
      </c>
      <c r="D111" s="92" t="s">
        <v>206</v>
      </c>
      <c r="E111" s="93">
        <v>75000</v>
      </c>
      <c r="F111" s="93">
        <v>75000</v>
      </c>
      <c r="G111" s="317">
        <v>0</v>
      </c>
      <c r="H111" s="317">
        <v>0</v>
      </c>
      <c r="I111" s="317">
        <v>0</v>
      </c>
      <c r="J111" s="317">
        <v>0</v>
      </c>
      <c r="K111" s="317">
        <v>0</v>
      </c>
      <c r="L111" s="317">
        <v>0</v>
      </c>
    </row>
    <row r="112" spans="1:12" s="13" customFormat="1" ht="12.75">
      <c r="A112" s="126"/>
      <c r="B112" s="127"/>
      <c r="C112" s="91">
        <v>4260</v>
      </c>
      <c r="D112" s="92" t="s">
        <v>213</v>
      </c>
      <c r="E112" s="93">
        <v>10000</v>
      </c>
      <c r="F112" s="93">
        <v>10000</v>
      </c>
      <c r="G112" s="317">
        <v>0</v>
      </c>
      <c r="H112" s="317">
        <v>0</v>
      </c>
      <c r="I112" s="317">
        <v>0</v>
      </c>
      <c r="J112" s="317">
        <v>0</v>
      </c>
      <c r="K112" s="317">
        <v>0</v>
      </c>
      <c r="L112" s="317">
        <v>0</v>
      </c>
    </row>
    <row r="113" spans="1:12" s="13" customFormat="1" ht="12.75">
      <c r="A113" s="126"/>
      <c r="B113" s="127"/>
      <c r="C113" s="91">
        <v>4270</v>
      </c>
      <c r="D113" s="92" t="s">
        <v>196</v>
      </c>
      <c r="E113" s="93">
        <v>72500</v>
      </c>
      <c r="F113" s="93">
        <v>72500</v>
      </c>
      <c r="G113" s="317">
        <v>0</v>
      </c>
      <c r="H113" s="317">
        <v>0</v>
      </c>
      <c r="I113" s="317">
        <v>0</v>
      </c>
      <c r="J113" s="317">
        <v>0</v>
      </c>
      <c r="K113" s="317">
        <v>0</v>
      </c>
      <c r="L113" s="317">
        <v>0</v>
      </c>
    </row>
    <row r="114" spans="1:12" s="13" customFormat="1" ht="12.75">
      <c r="A114" s="126"/>
      <c r="B114" s="127"/>
      <c r="C114" s="91">
        <v>4280</v>
      </c>
      <c r="D114" s="92" t="s">
        <v>227</v>
      </c>
      <c r="E114" s="93">
        <v>2500</v>
      </c>
      <c r="F114" s="93">
        <v>2500</v>
      </c>
      <c r="G114" s="317">
        <v>0</v>
      </c>
      <c r="H114" s="317">
        <v>0</v>
      </c>
      <c r="I114" s="317">
        <v>0</v>
      </c>
      <c r="J114" s="317">
        <v>0</v>
      </c>
      <c r="K114" s="317">
        <v>0</v>
      </c>
      <c r="L114" s="317">
        <v>0</v>
      </c>
    </row>
    <row r="115" spans="1:12" s="13" customFormat="1" ht="12.75">
      <c r="A115" s="126"/>
      <c r="B115" s="127"/>
      <c r="C115" s="91">
        <v>4300</v>
      </c>
      <c r="D115" s="92" t="s">
        <v>202</v>
      </c>
      <c r="E115" s="93">
        <v>115397</v>
      </c>
      <c r="F115" s="93">
        <v>115397</v>
      </c>
      <c r="G115" s="317">
        <v>0</v>
      </c>
      <c r="H115" s="317">
        <v>0</v>
      </c>
      <c r="I115" s="317">
        <v>0</v>
      </c>
      <c r="J115" s="317">
        <v>0</v>
      </c>
      <c r="K115" s="317">
        <v>0</v>
      </c>
      <c r="L115" s="317">
        <v>0</v>
      </c>
    </row>
    <row r="116" spans="1:12" s="13" customFormat="1" ht="12.75">
      <c r="A116" s="126"/>
      <c r="B116" s="127"/>
      <c r="C116" s="91">
        <v>4350</v>
      </c>
      <c r="D116" s="92" t="s">
        <v>214</v>
      </c>
      <c r="E116" s="93">
        <v>6000</v>
      </c>
      <c r="F116" s="93">
        <v>6000</v>
      </c>
      <c r="G116" s="317">
        <v>0</v>
      </c>
      <c r="H116" s="317">
        <v>0</v>
      </c>
      <c r="I116" s="317">
        <v>0</v>
      </c>
      <c r="J116" s="317">
        <v>0</v>
      </c>
      <c r="K116" s="317">
        <v>0</v>
      </c>
      <c r="L116" s="317">
        <v>0</v>
      </c>
    </row>
    <row r="117" spans="1:12" s="13" customFormat="1" ht="12.75">
      <c r="A117" s="126"/>
      <c r="B117" s="127"/>
      <c r="C117" s="149">
        <v>4360</v>
      </c>
      <c r="D117" s="150" t="s">
        <v>215</v>
      </c>
      <c r="E117" s="151">
        <v>2000</v>
      </c>
      <c r="F117" s="151">
        <v>2000</v>
      </c>
      <c r="G117" s="335">
        <v>0</v>
      </c>
      <c r="H117" s="335">
        <v>0</v>
      </c>
      <c r="I117" s="335">
        <v>0</v>
      </c>
      <c r="J117" s="335">
        <v>0</v>
      </c>
      <c r="K117" s="335">
        <v>0</v>
      </c>
      <c r="L117" s="335">
        <v>0</v>
      </c>
    </row>
    <row r="118" spans="1:12" s="13" customFormat="1" ht="12.75">
      <c r="A118" s="126"/>
      <c r="B118" s="127"/>
      <c r="C118" s="152"/>
      <c r="D118" s="153" t="s">
        <v>228</v>
      </c>
      <c r="E118" s="154"/>
      <c r="F118" s="154"/>
      <c r="G118" s="340"/>
      <c r="H118" s="340"/>
      <c r="I118" s="340"/>
      <c r="J118" s="340"/>
      <c r="K118" s="340"/>
      <c r="L118" s="340"/>
    </row>
    <row r="119" spans="1:12" s="13" customFormat="1" ht="12.75">
      <c r="A119" s="126"/>
      <c r="B119" s="127"/>
      <c r="C119" s="149">
        <v>4370</v>
      </c>
      <c r="D119" s="150" t="s">
        <v>215</v>
      </c>
      <c r="E119" s="151">
        <v>9500</v>
      </c>
      <c r="F119" s="151">
        <v>9500</v>
      </c>
      <c r="G119" s="335">
        <v>0</v>
      </c>
      <c r="H119" s="335">
        <v>0</v>
      </c>
      <c r="I119" s="335">
        <v>0</v>
      </c>
      <c r="J119" s="335">
        <v>0</v>
      </c>
      <c r="K119" s="335">
        <v>0</v>
      </c>
      <c r="L119" s="335">
        <v>0</v>
      </c>
    </row>
    <row r="120" spans="1:12" s="13" customFormat="1" ht="12.75">
      <c r="A120" s="126"/>
      <c r="B120" s="127"/>
      <c r="C120" s="152"/>
      <c r="D120" s="153" t="s">
        <v>216</v>
      </c>
      <c r="E120" s="154"/>
      <c r="F120" s="154"/>
      <c r="G120" s="340"/>
      <c r="H120" s="340"/>
      <c r="I120" s="340"/>
      <c r="J120" s="340"/>
      <c r="K120" s="340"/>
      <c r="L120" s="340"/>
    </row>
    <row r="121" spans="1:12" s="13" customFormat="1" ht="12.75">
      <c r="A121" s="126"/>
      <c r="B121" s="127"/>
      <c r="C121" s="91">
        <v>4380</v>
      </c>
      <c r="D121" s="92" t="s">
        <v>229</v>
      </c>
      <c r="E121" s="93">
        <v>2000</v>
      </c>
      <c r="F121" s="93">
        <v>2000</v>
      </c>
      <c r="G121" s="317">
        <v>0</v>
      </c>
      <c r="H121" s="317">
        <v>0</v>
      </c>
      <c r="I121" s="317">
        <v>0</v>
      </c>
      <c r="J121" s="317">
        <v>0</v>
      </c>
      <c r="K121" s="317">
        <v>0</v>
      </c>
      <c r="L121" s="317">
        <v>0</v>
      </c>
    </row>
    <row r="122" spans="1:12" s="13" customFormat="1" ht="12.75">
      <c r="A122" s="126"/>
      <c r="B122" s="127"/>
      <c r="C122" s="91">
        <v>4410</v>
      </c>
      <c r="D122" s="92" t="s">
        <v>226</v>
      </c>
      <c r="E122" s="93">
        <v>20000</v>
      </c>
      <c r="F122" s="93">
        <v>20000</v>
      </c>
      <c r="G122" s="317">
        <v>0</v>
      </c>
      <c r="H122" s="317">
        <v>0</v>
      </c>
      <c r="I122" s="317">
        <v>0</v>
      </c>
      <c r="J122" s="317">
        <v>0</v>
      </c>
      <c r="K122" s="317">
        <v>0</v>
      </c>
      <c r="L122" s="317">
        <v>0</v>
      </c>
    </row>
    <row r="123" spans="1:12" s="13" customFormat="1" ht="12.75">
      <c r="A123" s="126"/>
      <c r="B123" s="127"/>
      <c r="C123" s="91">
        <v>4420</v>
      </c>
      <c r="D123" s="92" t="s">
        <v>230</v>
      </c>
      <c r="E123" s="93">
        <v>5000</v>
      </c>
      <c r="F123" s="93">
        <v>5000</v>
      </c>
      <c r="G123" s="317">
        <v>0</v>
      </c>
      <c r="H123" s="317">
        <v>0</v>
      </c>
      <c r="I123" s="317">
        <v>0</v>
      </c>
      <c r="J123" s="317">
        <v>0</v>
      </c>
      <c r="K123" s="317">
        <v>0</v>
      </c>
      <c r="L123" s="317">
        <v>0</v>
      </c>
    </row>
    <row r="124" spans="1:12" s="13" customFormat="1" ht="12.75">
      <c r="A124" s="126"/>
      <c r="B124" s="127"/>
      <c r="C124" s="91">
        <v>4430</v>
      </c>
      <c r="D124" s="92" t="s">
        <v>203</v>
      </c>
      <c r="E124" s="93">
        <v>6000</v>
      </c>
      <c r="F124" s="93">
        <v>6000</v>
      </c>
      <c r="G124" s="317">
        <v>0</v>
      </c>
      <c r="H124" s="317">
        <v>0</v>
      </c>
      <c r="I124" s="317">
        <v>0</v>
      </c>
      <c r="J124" s="317">
        <v>0</v>
      </c>
      <c r="K124" s="317">
        <v>0</v>
      </c>
      <c r="L124" s="317">
        <v>0</v>
      </c>
    </row>
    <row r="125" spans="1:12" s="13" customFormat="1" ht="12.75">
      <c r="A125" s="126"/>
      <c r="B125" s="127"/>
      <c r="C125" s="91">
        <v>4440</v>
      </c>
      <c r="D125" s="92" t="s">
        <v>217</v>
      </c>
      <c r="E125" s="93">
        <v>21275</v>
      </c>
      <c r="F125" s="93">
        <v>21275</v>
      </c>
      <c r="G125" s="346">
        <v>0</v>
      </c>
      <c r="H125" s="93">
        <v>0</v>
      </c>
      <c r="I125" s="317">
        <v>0</v>
      </c>
      <c r="J125" s="317">
        <v>0</v>
      </c>
      <c r="K125" s="317">
        <v>0</v>
      </c>
      <c r="L125" s="317">
        <v>0</v>
      </c>
    </row>
    <row r="126" spans="1:12" s="13" customFormat="1" ht="12.75">
      <c r="A126" s="126"/>
      <c r="B126" s="127"/>
      <c r="C126" s="149">
        <v>4480</v>
      </c>
      <c r="D126" s="150" t="s">
        <v>142</v>
      </c>
      <c r="E126" s="151">
        <v>541000</v>
      </c>
      <c r="F126" s="151">
        <v>541000</v>
      </c>
      <c r="G126" s="347"/>
      <c r="H126" s="160"/>
      <c r="I126" s="335"/>
      <c r="J126" s="335"/>
      <c r="K126" s="335"/>
      <c r="L126" s="335"/>
    </row>
    <row r="127" spans="1:12" s="13" customFormat="1" ht="22.5">
      <c r="A127" s="126"/>
      <c r="B127" s="127"/>
      <c r="C127" s="149">
        <v>4500</v>
      </c>
      <c r="D127" s="161" t="s">
        <v>365</v>
      </c>
      <c r="E127" s="151">
        <v>239</v>
      </c>
      <c r="F127" s="151">
        <v>239</v>
      </c>
      <c r="G127" s="348"/>
      <c r="H127" s="160"/>
      <c r="I127" s="335"/>
      <c r="J127" s="335"/>
      <c r="K127" s="335"/>
      <c r="L127" s="335"/>
    </row>
    <row r="128" spans="1:12" s="13" customFormat="1" ht="12.75">
      <c r="A128" s="126"/>
      <c r="B128" s="127"/>
      <c r="C128" s="149">
        <v>4700</v>
      </c>
      <c r="D128" s="150" t="s">
        <v>218</v>
      </c>
      <c r="E128" s="151">
        <v>24000</v>
      </c>
      <c r="F128" s="151">
        <v>24000</v>
      </c>
      <c r="G128" s="335">
        <v>0</v>
      </c>
      <c r="H128" s="335">
        <v>0</v>
      </c>
      <c r="I128" s="335">
        <v>0</v>
      </c>
      <c r="J128" s="335">
        <v>0</v>
      </c>
      <c r="K128" s="335">
        <v>0</v>
      </c>
      <c r="L128" s="335">
        <v>0</v>
      </c>
    </row>
    <row r="129" spans="1:12" s="13" customFormat="1" ht="12.75">
      <c r="A129" s="126"/>
      <c r="B129" s="127"/>
      <c r="C129" s="152"/>
      <c r="D129" s="153" t="s">
        <v>219</v>
      </c>
      <c r="E129" s="154"/>
      <c r="F129" s="154"/>
      <c r="G129" s="340"/>
      <c r="H129" s="340"/>
      <c r="I129" s="340"/>
      <c r="J129" s="340"/>
      <c r="K129" s="340"/>
      <c r="L129" s="340"/>
    </row>
    <row r="130" spans="1:12" s="13" customFormat="1" ht="12.75">
      <c r="A130" s="126"/>
      <c r="B130" s="127"/>
      <c r="C130" s="149">
        <v>4740</v>
      </c>
      <c r="D130" s="150" t="s">
        <v>220</v>
      </c>
      <c r="E130" s="151">
        <v>6000</v>
      </c>
      <c r="F130" s="151">
        <v>6000</v>
      </c>
      <c r="G130" s="335">
        <v>0</v>
      </c>
      <c r="H130" s="335">
        <v>0</v>
      </c>
      <c r="I130" s="335">
        <v>0</v>
      </c>
      <c r="J130" s="335">
        <v>0</v>
      </c>
      <c r="K130" s="335">
        <v>0</v>
      </c>
      <c r="L130" s="335">
        <v>0</v>
      </c>
    </row>
    <row r="131" spans="1:12" s="13" customFormat="1" ht="12.75">
      <c r="A131" s="126"/>
      <c r="B131" s="127"/>
      <c r="C131" s="152"/>
      <c r="D131" s="153" t="s">
        <v>221</v>
      </c>
      <c r="E131" s="154"/>
      <c r="F131" s="154"/>
      <c r="G131" s="340"/>
      <c r="H131" s="340"/>
      <c r="I131" s="340"/>
      <c r="J131" s="340"/>
      <c r="K131" s="340"/>
      <c r="L131" s="340"/>
    </row>
    <row r="132" spans="1:12" s="13" customFormat="1" ht="12.75">
      <c r="A132" s="126"/>
      <c r="B132" s="127"/>
      <c r="C132" s="149">
        <v>4750</v>
      </c>
      <c r="D132" s="150" t="s">
        <v>222</v>
      </c>
      <c r="E132" s="151">
        <v>22000</v>
      </c>
      <c r="F132" s="151">
        <v>22000</v>
      </c>
      <c r="G132" s="335">
        <v>0</v>
      </c>
      <c r="H132" s="335">
        <v>0</v>
      </c>
      <c r="I132" s="335">
        <v>0</v>
      </c>
      <c r="J132" s="335"/>
      <c r="K132" s="335">
        <v>0</v>
      </c>
      <c r="L132" s="335">
        <v>0</v>
      </c>
    </row>
    <row r="133" spans="1:12" s="13" customFormat="1" ht="12.75">
      <c r="A133" s="126"/>
      <c r="B133" s="127"/>
      <c r="C133" s="152"/>
      <c r="D133" s="153" t="s">
        <v>223</v>
      </c>
      <c r="E133" s="154"/>
      <c r="F133" s="154"/>
      <c r="G133" s="340"/>
      <c r="H133" s="340"/>
      <c r="I133" s="340"/>
      <c r="J133" s="340"/>
      <c r="K133" s="340"/>
      <c r="L133" s="340"/>
    </row>
    <row r="134" spans="1:12" s="13" customFormat="1" ht="12.75">
      <c r="A134" s="126"/>
      <c r="B134" s="127"/>
      <c r="C134" s="145">
        <v>6050</v>
      </c>
      <c r="D134" s="146" t="s">
        <v>198</v>
      </c>
      <c r="E134" s="147">
        <f>SUM(E135)</f>
        <v>60000</v>
      </c>
      <c r="F134" s="147">
        <f aca="true" t="shared" si="24" ref="F134:L134">SUM(F135)</f>
        <v>0</v>
      </c>
      <c r="G134" s="147">
        <f t="shared" si="24"/>
        <v>0</v>
      </c>
      <c r="H134" s="147">
        <f t="shared" si="24"/>
        <v>0</v>
      </c>
      <c r="I134" s="147">
        <f t="shared" si="24"/>
        <v>0</v>
      </c>
      <c r="J134" s="147">
        <f t="shared" si="24"/>
        <v>0</v>
      </c>
      <c r="K134" s="147">
        <f t="shared" si="24"/>
        <v>0</v>
      </c>
      <c r="L134" s="147">
        <f t="shared" si="24"/>
        <v>60000</v>
      </c>
    </row>
    <row r="135" spans="1:12" s="11" customFormat="1" ht="12.75" hidden="1">
      <c r="A135" s="89"/>
      <c r="B135" s="90"/>
      <c r="C135" s="95"/>
      <c r="D135" s="94" t="s">
        <v>383</v>
      </c>
      <c r="E135" s="96">
        <v>60000</v>
      </c>
      <c r="F135" s="349">
        <v>0</v>
      </c>
      <c r="G135" s="349">
        <v>0</v>
      </c>
      <c r="H135" s="349">
        <v>0</v>
      </c>
      <c r="I135" s="349">
        <v>0</v>
      </c>
      <c r="J135" s="349">
        <v>0</v>
      </c>
      <c r="K135" s="349">
        <v>0</v>
      </c>
      <c r="L135" s="96">
        <v>60000</v>
      </c>
    </row>
    <row r="136" spans="1:12" s="13" customFormat="1" ht="12.75">
      <c r="A136" s="126"/>
      <c r="B136" s="324">
        <v>75075</v>
      </c>
      <c r="C136" s="315"/>
      <c r="D136" s="17" t="s">
        <v>232</v>
      </c>
      <c r="E136" s="129">
        <f>SUM(E137:E138)</f>
        <v>3000</v>
      </c>
      <c r="F136" s="129">
        <f aca="true" t="shared" si="25" ref="F136:L136">SUM(F137:F138)</f>
        <v>3000</v>
      </c>
      <c r="G136" s="129">
        <f t="shared" si="25"/>
        <v>500</v>
      </c>
      <c r="H136" s="129">
        <f t="shared" si="25"/>
        <v>0</v>
      </c>
      <c r="I136" s="129">
        <f t="shared" si="25"/>
        <v>0</v>
      </c>
      <c r="J136" s="129">
        <f t="shared" si="25"/>
        <v>0</v>
      </c>
      <c r="K136" s="129">
        <f t="shared" si="25"/>
        <v>0</v>
      </c>
      <c r="L136" s="129">
        <f t="shared" si="25"/>
        <v>0</v>
      </c>
    </row>
    <row r="137" spans="1:12" s="13" customFormat="1" ht="12.75">
      <c r="A137" s="126"/>
      <c r="B137" s="127"/>
      <c r="C137" s="86">
        <v>4170</v>
      </c>
      <c r="D137" s="87" t="s">
        <v>205</v>
      </c>
      <c r="E137" s="88">
        <v>500</v>
      </c>
      <c r="F137" s="88">
        <v>500</v>
      </c>
      <c r="G137" s="88">
        <v>500</v>
      </c>
      <c r="H137" s="325"/>
      <c r="I137" s="325"/>
      <c r="J137" s="325"/>
      <c r="K137" s="325"/>
      <c r="L137" s="325"/>
    </row>
    <row r="138" spans="1:12" s="13" customFormat="1" ht="12.75">
      <c r="A138" s="126"/>
      <c r="B138" s="127"/>
      <c r="C138" s="83">
        <v>4300</v>
      </c>
      <c r="D138" s="84" t="s">
        <v>202</v>
      </c>
      <c r="E138" s="85">
        <v>2500</v>
      </c>
      <c r="F138" s="85">
        <v>2500</v>
      </c>
      <c r="G138" s="350"/>
      <c r="H138" s="350"/>
      <c r="I138" s="350"/>
      <c r="J138" s="350"/>
      <c r="K138" s="350"/>
      <c r="L138" s="350"/>
    </row>
    <row r="139" spans="1:12" s="13" customFormat="1" ht="12.75">
      <c r="A139" s="126"/>
      <c r="B139" s="338">
        <v>75095</v>
      </c>
      <c r="C139" s="315"/>
      <c r="D139" s="169" t="s">
        <v>178</v>
      </c>
      <c r="E139" s="170">
        <f>SUM(E140:E142)</f>
        <v>21000</v>
      </c>
      <c r="F139" s="170">
        <f aca="true" t="shared" si="26" ref="F139:L139">SUM(F140:F142)</f>
        <v>21000</v>
      </c>
      <c r="G139" s="170">
        <f t="shared" si="26"/>
        <v>0</v>
      </c>
      <c r="H139" s="170">
        <f t="shared" si="26"/>
        <v>0</v>
      </c>
      <c r="I139" s="170">
        <f t="shared" si="26"/>
        <v>0</v>
      </c>
      <c r="J139" s="170">
        <f t="shared" si="26"/>
        <v>0</v>
      </c>
      <c r="K139" s="170">
        <f t="shared" si="26"/>
        <v>0</v>
      </c>
      <c r="L139" s="170">
        <f t="shared" si="26"/>
        <v>0</v>
      </c>
    </row>
    <row r="140" spans="1:12" s="13" customFormat="1" ht="12.75">
      <c r="A140" s="126"/>
      <c r="B140" s="127"/>
      <c r="C140" s="142">
        <v>3030</v>
      </c>
      <c r="D140" s="143" t="s">
        <v>225</v>
      </c>
      <c r="E140" s="144">
        <v>8400</v>
      </c>
      <c r="F140" s="144">
        <v>8400</v>
      </c>
      <c r="G140" s="325">
        <v>0</v>
      </c>
      <c r="H140" s="325">
        <v>0</v>
      </c>
      <c r="I140" s="325">
        <v>0</v>
      </c>
      <c r="J140" s="325">
        <v>0</v>
      </c>
      <c r="K140" s="325">
        <v>0</v>
      </c>
      <c r="L140" s="325">
        <v>0</v>
      </c>
    </row>
    <row r="141" spans="1:12" s="13" customFormat="1" ht="12.75">
      <c r="A141" s="126"/>
      <c r="B141" s="127"/>
      <c r="C141" s="149">
        <v>4410</v>
      </c>
      <c r="D141" s="150" t="s">
        <v>226</v>
      </c>
      <c r="E141" s="151">
        <v>2000</v>
      </c>
      <c r="F141" s="151">
        <v>2000</v>
      </c>
      <c r="G141" s="335">
        <v>0</v>
      </c>
      <c r="H141" s="335">
        <v>0</v>
      </c>
      <c r="I141" s="335">
        <v>0</v>
      </c>
      <c r="J141" s="335">
        <v>0</v>
      </c>
      <c r="K141" s="335">
        <v>0</v>
      </c>
      <c r="L141" s="335">
        <v>0</v>
      </c>
    </row>
    <row r="142" spans="1:12" s="13" customFormat="1" ht="12.75">
      <c r="A142" s="126"/>
      <c r="B142" s="127"/>
      <c r="C142" s="145">
        <v>4430</v>
      </c>
      <c r="D142" s="146" t="s">
        <v>203</v>
      </c>
      <c r="E142" s="147">
        <v>10600</v>
      </c>
      <c r="F142" s="147">
        <v>10600</v>
      </c>
      <c r="G142" s="147">
        <v>0</v>
      </c>
      <c r="H142" s="147">
        <v>0</v>
      </c>
      <c r="I142" s="147">
        <v>0</v>
      </c>
      <c r="J142" s="147">
        <v>0</v>
      </c>
      <c r="K142" s="147">
        <v>0</v>
      </c>
      <c r="L142" s="147">
        <v>0</v>
      </c>
    </row>
    <row r="143" spans="1:12" s="14" customFormat="1" ht="12.75">
      <c r="A143" s="323">
        <v>751</v>
      </c>
      <c r="B143" s="331"/>
      <c r="C143" s="332"/>
      <c r="D143" s="192" t="s">
        <v>129</v>
      </c>
      <c r="E143" s="312">
        <f>SUM(E145)</f>
        <v>900</v>
      </c>
      <c r="F143" s="312">
        <f aca="true" t="shared" si="27" ref="F143:L143">SUM(F145)</f>
        <v>900</v>
      </c>
      <c r="G143" s="312">
        <f t="shared" si="27"/>
        <v>766</v>
      </c>
      <c r="H143" s="312">
        <f t="shared" si="27"/>
        <v>134</v>
      </c>
      <c r="I143" s="312">
        <f t="shared" si="27"/>
        <v>0</v>
      </c>
      <c r="J143" s="312">
        <f t="shared" si="27"/>
        <v>0</v>
      </c>
      <c r="K143" s="312">
        <f t="shared" si="27"/>
        <v>0</v>
      </c>
      <c r="L143" s="312">
        <f t="shared" si="27"/>
        <v>0</v>
      </c>
    </row>
    <row r="144" spans="1:12" s="14" customFormat="1" ht="12.75">
      <c r="A144" s="187"/>
      <c r="B144" s="188"/>
      <c r="C144" s="351"/>
      <c r="D144" s="352" t="s">
        <v>130</v>
      </c>
      <c r="E144" s="353"/>
      <c r="F144" s="354"/>
      <c r="G144" s="354"/>
      <c r="H144" s="354"/>
      <c r="I144" s="354"/>
      <c r="J144" s="354"/>
      <c r="K144" s="354"/>
      <c r="L144" s="354"/>
    </row>
    <row r="145" spans="1:12" s="14" customFormat="1" ht="12.75">
      <c r="A145" s="139"/>
      <c r="B145" s="355">
        <v>75101</v>
      </c>
      <c r="C145" s="332"/>
      <c r="D145" s="133" t="s">
        <v>131</v>
      </c>
      <c r="E145" s="132">
        <f>SUM(E147:E149)</f>
        <v>900</v>
      </c>
      <c r="F145" s="132">
        <f aca="true" t="shared" si="28" ref="F145:L145">SUM(F147:F149)</f>
        <v>900</v>
      </c>
      <c r="G145" s="132">
        <f t="shared" si="28"/>
        <v>766</v>
      </c>
      <c r="H145" s="132">
        <f t="shared" si="28"/>
        <v>134</v>
      </c>
      <c r="I145" s="132">
        <f t="shared" si="28"/>
        <v>0</v>
      </c>
      <c r="J145" s="132">
        <f t="shared" si="28"/>
        <v>0</v>
      </c>
      <c r="K145" s="132">
        <f t="shared" si="28"/>
        <v>0</v>
      </c>
      <c r="L145" s="132">
        <f t="shared" si="28"/>
        <v>0</v>
      </c>
    </row>
    <row r="146" spans="1:12" s="14" customFormat="1" ht="12.75">
      <c r="A146" s="139"/>
      <c r="B146" s="188"/>
      <c r="C146" s="356"/>
      <c r="D146" s="74" t="s">
        <v>132</v>
      </c>
      <c r="E146" s="357"/>
      <c r="F146" s="358"/>
      <c r="G146" s="358"/>
      <c r="H146" s="358"/>
      <c r="I146" s="358"/>
      <c r="J146" s="358"/>
      <c r="K146" s="358"/>
      <c r="L146" s="358"/>
    </row>
    <row r="147" spans="1:12" s="14" customFormat="1" ht="12.75">
      <c r="A147" s="139"/>
      <c r="B147" s="140"/>
      <c r="C147" s="162">
        <v>4110</v>
      </c>
      <c r="D147" s="163" t="s">
        <v>209</v>
      </c>
      <c r="E147" s="164">
        <v>115</v>
      </c>
      <c r="F147" s="164">
        <v>115</v>
      </c>
      <c r="G147" s="359">
        <v>0</v>
      </c>
      <c r="H147" s="164">
        <v>115</v>
      </c>
      <c r="I147" s="359">
        <v>0</v>
      </c>
      <c r="J147" s="359">
        <v>0</v>
      </c>
      <c r="K147" s="359">
        <v>0</v>
      </c>
      <c r="L147" s="359">
        <v>0</v>
      </c>
    </row>
    <row r="148" spans="1:12" s="14" customFormat="1" ht="12.75">
      <c r="A148" s="139"/>
      <c r="B148" s="140"/>
      <c r="C148" s="76">
        <v>4120</v>
      </c>
      <c r="D148" s="77" t="s">
        <v>210</v>
      </c>
      <c r="E148" s="79">
        <v>19</v>
      </c>
      <c r="F148" s="79">
        <v>19</v>
      </c>
      <c r="G148" s="326">
        <v>0</v>
      </c>
      <c r="H148" s="79">
        <v>19</v>
      </c>
      <c r="I148" s="326">
        <v>0</v>
      </c>
      <c r="J148" s="326">
        <v>0</v>
      </c>
      <c r="K148" s="326">
        <v>0</v>
      </c>
      <c r="L148" s="326">
        <v>0</v>
      </c>
    </row>
    <row r="149" spans="1:12" s="14" customFormat="1" ht="12.75">
      <c r="A149" s="139"/>
      <c r="B149" s="140"/>
      <c r="C149" s="165">
        <v>4170</v>
      </c>
      <c r="D149" s="166" t="s">
        <v>205</v>
      </c>
      <c r="E149" s="167">
        <v>766</v>
      </c>
      <c r="F149" s="167">
        <v>766</v>
      </c>
      <c r="G149" s="167">
        <v>766</v>
      </c>
      <c r="H149" s="360">
        <v>0</v>
      </c>
      <c r="I149" s="360">
        <v>0</v>
      </c>
      <c r="J149" s="360">
        <v>0</v>
      </c>
      <c r="K149" s="360">
        <v>0</v>
      </c>
      <c r="L149" s="360">
        <v>0</v>
      </c>
    </row>
    <row r="150" spans="1:12" s="13" customFormat="1" ht="12.75">
      <c r="A150" s="323">
        <v>754</v>
      </c>
      <c r="B150" s="172"/>
      <c r="C150" s="174"/>
      <c r="D150" s="361" t="s">
        <v>233</v>
      </c>
      <c r="E150" s="362">
        <f aca="true" t="shared" si="29" ref="E150:L150">SUM(E151,E153,E171,E175)</f>
        <v>260400</v>
      </c>
      <c r="F150" s="362">
        <f t="shared" si="29"/>
        <v>202400</v>
      </c>
      <c r="G150" s="362">
        <f t="shared" si="29"/>
        <v>47740</v>
      </c>
      <c r="H150" s="362">
        <f t="shared" si="29"/>
        <v>9010</v>
      </c>
      <c r="I150" s="362">
        <f t="shared" si="29"/>
        <v>0</v>
      </c>
      <c r="J150" s="362">
        <f t="shared" si="29"/>
        <v>0</v>
      </c>
      <c r="K150" s="362">
        <f t="shared" si="29"/>
        <v>0</v>
      </c>
      <c r="L150" s="362">
        <f t="shared" si="29"/>
        <v>58000</v>
      </c>
    </row>
    <row r="151" spans="1:12" s="13" customFormat="1" ht="12.75">
      <c r="A151" s="126"/>
      <c r="B151" s="338">
        <v>75405</v>
      </c>
      <c r="C151" s="315"/>
      <c r="D151" s="169" t="s">
        <v>294</v>
      </c>
      <c r="E151" s="170">
        <f>SUM(E152)</f>
        <v>1000</v>
      </c>
      <c r="F151" s="170">
        <f aca="true" t="shared" si="30" ref="F151:L151">SUM(F152)</f>
        <v>1000</v>
      </c>
      <c r="G151" s="170">
        <f t="shared" si="30"/>
        <v>0</v>
      </c>
      <c r="H151" s="170">
        <f t="shared" si="30"/>
        <v>0</v>
      </c>
      <c r="I151" s="170">
        <f t="shared" si="30"/>
        <v>0</v>
      </c>
      <c r="J151" s="170">
        <f t="shared" si="30"/>
        <v>0</v>
      </c>
      <c r="K151" s="170">
        <f t="shared" si="30"/>
        <v>0</v>
      </c>
      <c r="L151" s="170">
        <f t="shared" si="30"/>
        <v>0</v>
      </c>
    </row>
    <row r="152" spans="1:12" s="13" customFormat="1" ht="12.75">
      <c r="A152" s="126"/>
      <c r="B152" s="127"/>
      <c r="C152" s="168">
        <v>4210</v>
      </c>
      <c r="D152" s="169" t="s">
        <v>206</v>
      </c>
      <c r="E152" s="170">
        <v>1000</v>
      </c>
      <c r="F152" s="170">
        <v>1000</v>
      </c>
      <c r="G152" s="316">
        <v>0</v>
      </c>
      <c r="H152" s="316">
        <v>0</v>
      </c>
      <c r="I152" s="316">
        <v>0</v>
      </c>
      <c r="J152" s="316">
        <v>0</v>
      </c>
      <c r="K152" s="316">
        <v>0</v>
      </c>
      <c r="L152" s="316">
        <v>0</v>
      </c>
    </row>
    <row r="153" spans="1:12" s="13" customFormat="1" ht="12.75">
      <c r="A153" s="126"/>
      <c r="B153" s="338">
        <v>75412</v>
      </c>
      <c r="C153" s="315"/>
      <c r="D153" s="169" t="s">
        <v>234</v>
      </c>
      <c r="E153" s="170">
        <f>SUM(E154:E170)</f>
        <v>249800</v>
      </c>
      <c r="F153" s="170">
        <f aca="true" t="shared" si="31" ref="F153:L153">SUM(F154:F170)</f>
        <v>191800</v>
      </c>
      <c r="G153" s="170">
        <f t="shared" si="31"/>
        <v>47740</v>
      </c>
      <c r="H153" s="170">
        <f t="shared" si="31"/>
        <v>9010</v>
      </c>
      <c r="I153" s="170">
        <f t="shared" si="31"/>
        <v>0</v>
      </c>
      <c r="J153" s="170">
        <f t="shared" si="31"/>
        <v>0</v>
      </c>
      <c r="K153" s="170">
        <f t="shared" si="31"/>
        <v>0</v>
      </c>
      <c r="L153" s="170">
        <f t="shared" si="31"/>
        <v>58000</v>
      </c>
    </row>
    <row r="154" spans="1:12" s="13" customFormat="1" ht="12.75">
      <c r="A154" s="126"/>
      <c r="B154" s="127"/>
      <c r="C154" s="97">
        <v>3020</v>
      </c>
      <c r="D154" s="98" t="s">
        <v>282</v>
      </c>
      <c r="E154" s="171">
        <v>2100</v>
      </c>
      <c r="F154" s="171">
        <v>2100</v>
      </c>
      <c r="G154" s="320">
        <v>0</v>
      </c>
      <c r="H154" s="320">
        <v>0</v>
      </c>
      <c r="I154" s="320">
        <v>0</v>
      </c>
      <c r="J154" s="320">
        <v>0</v>
      </c>
      <c r="K154" s="320">
        <v>0</v>
      </c>
      <c r="L154" s="320">
        <v>0</v>
      </c>
    </row>
    <row r="155" spans="1:12" s="13" customFormat="1" ht="12.75">
      <c r="A155" s="126"/>
      <c r="B155" s="127"/>
      <c r="C155" s="97">
        <v>3030</v>
      </c>
      <c r="D155" s="98" t="s">
        <v>363</v>
      </c>
      <c r="E155" s="171">
        <v>25000</v>
      </c>
      <c r="F155" s="171">
        <v>25000</v>
      </c>
      <c r="G155" s="363"/>
      <c r="H155" s="364"/>
      <c r="I155" s="364"/>
      <c r="J155" s="364"/>
      <c r="K155" s="364"/>
      <c r="L155" s="364"/>
    </row>
    <row r="156" spans="1:12" s="13" customFormat="1" ht="12.75">
      <c r="A156" s="126"/>
      <c r="B156" s="127"/>
      <c r="C156" s="91">
        <v>4010</v>
      </c>
      <c r="D156" s="92" t="s">
        <v>211</v>
      </c>
      <c r="E156" s="93">
        <v>44000</v>
      </c>
      <c r="F156" s="93">
        <v>44000</v>
      </c>
      <c r="G156" s="93">
        <v>44000</v>
      </c>
      <c r="H156" s="317">
        <v>0</v>
      </c>
      <c r="I156" s="317">
        <v>0</v>
      </c>
      <c r="J156" s="317">
        <v>0</v>
      </c>
      <c r="K156" s="317">
        <v>0</v>
      </c>
      <c r="L156" s="317">
        <v>0</v>
      </c>
    </row>
    <row r="157" spans="1:12" s="13" customFormat="1" ht="12.75">
      <c r="A157" s="126"/>
      <c r="B157" s="127"/>
      <c r="C157" s="91">
        <v>4040</v>
      </c>
      <c r="D157" s="92" t="s">
        <v>212</v>
      </c>
      <c r="E157" s="93">
        <v>3740</v>
      </c>
      <c r="F157" s="93">
        <v>3740</v>
      </c>
      <c r="G157" s="93">
        <v>3740</v>
      </c>
      <c r="H157" s="317">
        <v>0</v>
      </c>
      <c r="I157" s="317">
        <v>0</v>
      </c>
      <c r="J157" s="317">
        <v>0</v>
      </c>
      <c r="K157" s="317">
        <v>0</v>
      </c>
      <c r="L157" s="317">
        <v>0</v>
      </c>
    </row>
    <row r="158" spans="1:12" s="13" customFormat="1" ht="12.75">
      <c r="A158" s="126"/>
      <c r="B158" s="127"/>
      <c r="C158" s="91">
        <v>4110</v>
      </c>
      <c r="D158" s="92" t="s">
        <v>209</v>
      </c>
      <c r="E158" s="93">
        <v>7750</v>
      </c>
      <c r="F158" s="93">
        <v>7750</v>
      </c>
      <c r="G158" s="317">
        <v>0</v>
      </c>
      <c r="H158" s="93">
        <v>7750</v>
      </c>
      <c r="I158" s="317">
        <v>0</v>
      </c>
      <c r="J158" s="317">
        <v>0</v>
      </c>
      <c r="K158" s="317">
        <v>0</v>
      </c>
      <c r="L158" s="317">
        <v>0</v>
      </c>
    </row>
    <row r="159" spans="1:12" s="13" customFormat="1" ht="12.75">
      <c r="A159" s="126"/>
      <c r="B159" s="127"/>
      <c r="C159" s="91">
        <v>4120</v>
      </c>
      <c r="D159" s="92" t="s">
        <v>210</v>
      </c>
      <c r="E159" s="93">
        <v>1260</v>
      </c>
      <c r="F159" s="93">
        <v>1260</v>
      </c>
      <c r="G159" s="317">
        <v>0</v>
      </c>
      <c r="H159" s="93">
        <v>1260</v>
      </c>
      <c r="I159" s="317">
        <v>0</v>
      </c>
      <c r="J159" s="317">
        <v>0</v>
      </c>
      <c r="K159" s="317">
        <v>0</v>
      </c>
      <c r="L159" s="317">
        <v>0</v>
      </c>
    </row>
    <row r="160" spans="1:12" s="13" customFormat="1" ht="12.75">
      <c r="A160" s="126"/>
      <c r="B160" s="127"/>
      <c r="C160" s="91">
        <v>4210</v>
      </c>
      <c r="D160" s="92" t="s">
        <v>206</v>
      </c>
      <c r="E160" s="93">
        <v>54200</v>
      </c>
      <c r="F160" s="93">
        <v>54200</v>
      </c>
      <c r="G160" s="317">
        <v>0</v>
      </c>
      <c r="H160" s="317">
        <v>0</v>
      </c>
      <c r="I160" s="317">
        <v>0</v>
      </c>
      <c r="J160" s="317">
        <v>0</v>
      </c>
      <c r="K160" s="317">
        <v>0</v>
      </c>
      <c r="L160" s="317">
        <v>0</v>
      </c>
    </row>
    <row r="161" spans="1:12" s="13" customFormat="1" ht="12.75">
      <c r="A161" s="126"/>
      <c r="B161" s="127"/>
      <c r="C161" s="91">
        <v>4260</v>
      </c>
      <c r="D161" s="92" t="s">
        <v>213</v>
      </c>
      <c r="E161" s="93">
        <v>8000</v>
      </c>
      <c r="F161" s="93">
        <v>8000</v>
      </c>
      <c r="G161" s="317">
        <v>0</v>
      </c>
      <c r="H161" s="317">
        <v>0</v>
      </c>
      <c r="I161" s="317">
        <v>0</v>
      </c>
      <c r="J161" s="317">
        <v>0</v>
      </c>
      <c r="K161" s="317">
        <v>0</v>
      </c>
      <c r="L161" s="317">
        <v>0</v>
      </c>
    </row>
    <row r="162" spans="1:12" s="13" customFormat="1" ht="12.75">
      <c r="A162" s="126"/>
      <c r="B162" s="127"/>
      <c r="C162" s="91">
        <v>4270</v>
      </c>
      <c r="D162" s="92" t="s">
        <v>196</v>
      </c>
      <c r="E162" s="93">
        <v>26300</v>
      </c>
      <c r="F162" s="93">
        <v>26300</v>
      </c>
      <c r="G162" s="317">
        <v>0</v>
      </c>
      <c r="H162" s="317">
        <v>0</v>
      </c>
      <c r="I162" s="317">
        <v>0</v>
      </c>
      <c r="J162" s="317">
        <v>0</v>
      </c>
      <c r="K162" s="317">
        <v>0</v>
      </c>
      <c r="L162" s="317">
        <v>0</v>
      </c>
    </row>
    <row r="163" spans="1:12" s="13" customFormat="1" ht="12.75">
      <c r="A163" s="126"/>
      <c r="B163" s="127"/>
      <c r="C163" s="91">
        <v>4280</v>
      </c>
      <c r="D163" s="92" t="s">
        <v>227</v>
      </c>
      <c r="E163" s="93">
        <v>2100</v>
      </c>
      <c r="F163" s="93">
        <v>2100</v>
      </c>
      <c r="G163" s="317">
        <v>0</v>
      </c>
      <c r="H163" s="317">
        <v>0</v>
      </c>
      <c r="I163" s="317">
        <v>0</v>
      </c>
      <c r="J163" s="317">
        <v>0</v>
      </c>
      <c r="K163" s="317">
        <v>0</v>
      </c>
      <c r="L163" s="317">
        <v>0</v>
      </c>
    </row>
    <row r="164" spans="1:12" s="13" customFormat="1" ht="12.75">
      <c r="A164" s="126"/>
      <c r="B164" s="127"/>
      <c r="C164" s="91">
        <v>4300</v>
      </c>
      <c r="D164" s="92" t="s">
        <v>202</v>
      </c>
      <c r="E164" s="93">
        <v>4500</v>
      </c>
      <c r="F164" s="93">
        <v>4500</v>
      </c>
      <c r="G164" s="317">
        <v>0</v>
      </c>
      <c r="H164" s="317">
        <v>0</v>
      </c>
      <c r="I164" s="317">
        <v>0</v>
      </c>
      <c r="J164" s="317">
        <v>0</v>
      </c>
      <c r="K164" s="317">
        <v>0</v>
      </c>
      <c r="L164" s="317">
        <v>0</v>
      </c>
    </row>
    <row r="165" spans="1:12" s="13" customFormat="1" ht="12.75">
      <c r="A165" s="126"/>
      <c r="B165" s="127"/>
      <c r="C165" s="149">
        <v>4370</v>
      </c>
      <c r="D165" s="150" t="s">
        <v>215</v>
      </c>
      <c r="E165" s="151">
        <v>1500</v>
      </c>
      <c r="F165" s="151">
        <v>1500</v>
      </c>
      <c r="G165" s="335">
        <v>0</v>
      </c>
      <c r="H165" s="335">
        <v>0</v>
      </c>
      <c r="I165" s="335">
        <v>0</v>
      </c>
      <c r="J165" s="335">
        <v>0</v>
      </c>
      <c r="K165" s="335">
        <v>0</v>
      </c>
      <c r="L165" s="335">
        <v>0</v>
      </c>
    </row>
    <row r="166" spans="1:12" s="13" customFormat="1" ht="12.75">
      <c r="A166" s="126"/>
      <c r="B166" s="127"/>
      <c r="C166" s="152"/>
      <c r="D166" s="153" t="s">
        <v>216</v>
      </c>
      <c r="E166" s="154"/>
      <c r="F166" s="154"/>
      <c r="G166" s="340"/>
      <c r="H166" s="340"/>
      <c r="I166" s="340"/>
      <c r="J166" s="340"/>
      <c r="K166" s="340"/>
      <c r="L166" s="340"/>
    </row>
    <row r="167" spans="1:12" s="13" customFormat="1" ht="12.75">
      <c r="A167" s="126"/>
      <c r="B167" s="127"/>
      <c r="C167" s="91">
        <v>4410</v>
      </c>
      <c r="D167" s="92" t="s">
        <v>226</v>
      </c>
      <c r="E167" s="93">
        <v>800</v>
      </c>
      <c r="F167" s="93">
        <v>800</v>
      </c>
      <c r="G167" s="317">
        <v>0</v>
      </c>
      <c r="H167" s="317">
        <v>0</v>
      </c>
      <c r="I167" s="317">
        <v>0</v>
      </c>
      <c r="J167" s="317">
        <v>0</v>
      </c>
      <c r="K167" s="317">
        <v>0</v>
      </c>
      <c r="L167" s="317">
        <v>0</v>
      </c>
    </row>
    <row r="168" spans="1:12" s="13" customFormat="1" ht="12.75">
      <c r="A168" s="126"/>
      <c r="B168" s="127"/>
      <c r="C168" s="91">
        <v>4430</v>
      </c>
      <c r="D168" s="92" t="s">
        <v>203</v>
      </c>
      <c r="E168" s="93">
        <v>9000</v>
      </c>
      <c r="F168" s="93">
        <v>9000</v>
      </c>
      <c r="G168" s="317">
        <v>0</v>
      </c>
      <c r="H168" s="317">
        <v>0</v>
      </c>
      <c r="I168" s="317">
        <v>0</v>
      </c>
      <c r="J168" s="317">
        <v>0</v>
      </c>
      <c r="K168" s="317">
        <v>0</v>
      </c>
      <c r="L168" s="317">
        <v>0</v>
      </c>
    </row>
    <row r="169" spans="1:12" s="13" customFormat="1" ht="12.75">
      <c r="A169" s="126"/>
      <c r="B169" s="127"/>
      <c r="C169" s="91">
        <v>4440</v>
      </c>
      <c r="D169" s="92" t="s">
        <v>217</v>
      </c>
      <c r="E169" s="93">
        <v>1550</v>
      </c>
      <c r="F169" s="93">
        <v>1550</v>
      </c>
      <c r="G169" s="317">
        <v>0</v>
      </c>
      <c r="H169" s="317">
        <v>0</v>
      </c>
      <c r="I169" s="317">
        <v>0</v>
      </c>
      <c r="J169" s="317">
        <v>0</v>
      </c>
      <c r="K169" s="317">
        <v>0</v>
      </c>
      <c r="L169" s="317">
        <v>0</v>
      </c>
    </row>
    <row r="170" spans="1:12" s="13" customFormat="1" ht="12.75">
      <c r="A170" s="126"/>
      <c r="B170" s="127"/>
      <c r="C170" s="145">
        <v>6060</v>
      </c>
      <c r="D170" s="146" t="s">
        <v>231</v>
      </c>
      <c r="E170" s="147">
        <v>58000</v>
      </c>
      <c r="F170" s="350">
        <v>0</v>
      </c>
      <c r="G170" s="350">
        <v>0</v>
      </c>
      <c r="H170" s="350">
        <v>0</v>
      </c>
      <c r="I170" s="350">
        <v>0</v>
      </c>
      <c r="J170" s="350">
        <v>0</v>
      </c>
      <c r="K170" s="350">
        <v>0</v>
      </c>
      <c r="L170" s="350">
        <v>58000</v>
      </c>
    </row>
    <row r="171" spans="1:12" s="13" customFormat="1" ht="12.75">
      <c r="A171" s="126"/>
      <c r="B171" s="338">
        <v>75414</v>
      </c>
      <c r="C171" s="315"/>
      <c r="D171" s="169" t="s">
        <v>235</v>
      </c>
      <c r="E171" s="170">
        <f>SUM(E172:E174)</f>
        <v>2600</v>
      </c>
      <c r="F171" s="170">
        <f aca="true" t="shared" si="32" ref="F171:L171">SUM(F172:F174)</f>
        <v>2600</v>
      </c>
      <c r="G171" s="170">
        <f t="shared" si="32"/>
        <v>0</v>
      </c>
      <c r="H171" s="170">
        <f t="shared" si="32"/>
        <v>0</v>
      </c>
      <c r="I171" s="170">
        <f t="shared" si="32"/>
        <v>0</v>
      </c>
      <c r="J171" s="170">
        <f t="shared" si="32"/>
        <v>0</v>
      </c>
      <c r="K171" s="170">
        <f t="shared" si="32"/>
        <v>0</v>
      </c>
      <c r="L171" s="170">
        <f t="shared" si="32"/>
        <v>0</v>
      </c>
    </row>
    <row r="172" spans="1:12" s="13" customFormat="1" ht="12.75">
      <c r="A172" s="126"/>
      <c r="B172" s="127"/>
      <c r="C172" s="142">
        <v>4210</v>
      </c>
      <c r="D172" s="143" t="s">
        <v>206</v>
      </c>
      <c r="E172" s="144">
        <v>1200</v>
      </c>
      <c r="F172" s="144">
        <v>1200</v>
      </c>
      <c r="G172" s="325">
        <v>0</v>
      </c>
      <c r="H172" s="325">
        <v>0</v>
      </c>
      <c r="I172" s="325">
        <v>0</v>
      </c>
      <c r="J172" s="325">
        <v>0</v>
      </c>
      <c r="K172" s="325">
        <v>0</v>
      </c>
      <c r="L172" s="325">
        <v>0</v>
      </c>
    </row>
    <row r="173" spans="1:12" s="13" customFormat="1" ht="12.75">
      <c r="A173" s="126"/>
      <c r="B173" s="127"/>
      <c r="C173" s="91">
        <v>4270</v>
      </c>
      <c r="D173" s="92" t="s">
        <v>196</v>
      </c>
      <c r="E173" s="93">
        <v>400</v>
      </c>
      <c r="F173" s="93">
        <v>400</v>
      </c>
      <c r="G173" s="317">
        <v>0</v>
      </c>
      <c r="H173" s="317">
        <v>0</v>
      </c>
      <c r="I173" s="317">
        <v>0</v>
      </c>
      <c r="J173" s="317">
        <v>0</v>
      </c>
      <c r="K173" s="317">
        <v>0</v>
      </c>
      <c r="L173" s="317">
        <v>0</v>
      </c>
    </row>
    <row r="174" spans="1:12" s="13" customFormat="1" ht="12.75">
      <c r="A174" s="126"/>
      <c r="B174" s="127"/>
      <c r="C174" s="145">
        <v>4300</v>
      </c>
      <c r="D174" s="146" t="s">
        <v>202</v>
      </c>
      <c r="E174" s="147">
        <v>1000</v>
      </c>
      <c r="F174" s="147">
        <v>1000</v>
      </c>
      <c r="G174" s="350">
        <v>0</v>
      </c>
      <c r="H174" s="350">
        <v>0</v>
      </c>
      <c r="I174" s="350">
        <v>0</v>
      </c>
      <c r="J174" s="350">
        <v>0</v>
      </c>
      <c r="K174" s="350">
        <v>0</v>
      </c>
      <c r="L174" s="350">
        <v>0</v>
      </c>
    </row>
    <row r="175" spans="1:12" s="13" customFormat="1" ht="12.75">
      <c r="A175" s="126"/>
      <c r="B175" s="338">
        <v>75495</v>
      </c>
      <c r="C175" s="315"/>
      <c r="D175" s="169" t="s">
        <v>178</v>
      </c>
      <c r="E175" s="170">
        <f>SUM(E176)</f>
        <v>7000</v>
      </c>
      <c r="F175" s="170">
        <f aca="true" t="shared" si="33" ref="F175:L175">SUM(F176)</f>
        <v>7000</v>
      </c>
      <c r="G175" s="170">
        <f t="shared" si="33"/>
        <v>0</v>
      </c>
      <c r="H175" s="170">
        <f t="shared" si="33"/>
        <v>0</v>
      </c>
      <c r="I175" s="170">
        <f t="shared" si="33"/>
        <v>0</v>
      </c>
      <c r="J175" s="170">
        <f t="shared" si="33"/>
        <v>0</v>
      </c>
      <c r="K175" s="170">
        <f t="shared" si="33"/>
        <v>0</v>
      </c>
      <c r="L175" s="170">
        <f t="shared" si="33"/>
        <v>0</v>
      </c>
    </row>
    <row r="176" spans="1:12" s="13" customFormat="1" ht="12.75">
      <c r="A176" s="126"/>
      <c r="B176" s="127"/>
      <c r="C176" s="155">
        <v>4300</v>
      </c>
      <c r="D176" s="156" t="s">
        <v>202</v>
      </c>
      <c r="E176" s="157">
        <v>7000</v>
      </c>
      <c r="F176" s="157">
        <v>7000</v>
      </c>
      <c r="G176" s="320">
        <v>0</v>
      </c>
      <c r="H176" s="320">
        <v>0</v>
      </c>
      <c r="I176" s="320">
        <v>0</v>
      </c>
      <c r="J176" s="320">
        <v>0</v>
      </c>
      <c r="K176" s="320">
        <v>0</v>
      </c>
      <c r="L176" s="320">
        <v>0</v>
      </c>
    </row>
    <row r="177" spans="1:12" s="13" customFormat="1" ht="12.75">
      <c r="A177" s="196">
        <v>756</v>
      </c>
      <c r="B177" s="365"/>
      <c r="C177" s="366"/>
      <c r="D177" s="367" t="s">
        <v>133</v>
      </c>
      <c r="E177" s="193">
        <f>SUM(E180)</f>
        <v>47000</v>
      </c>
      <c r="F177" s="193">
        <f aca="true" t="shared" si="34" ref="F177:L177">SUM(F180)</f>
        <v>47000</v>
      </c>
      <c r="G177" s="193">
        <f t="shared" si="34"/>
        <v>26000</v>
      </c>
      <c r="H177" s="193">
        <f t="shared" si="34"/>
        <v>0</v>
      </c>
      <c r="I177" s="193">
        <f t="shared" si="34"/>
        <v>0</v>
      </c>
      <c r="J177" s="193">
        <f t="shared" si="34"/>
        <v>0</v>
      </c>
      <c r="K177" s="193">
        <f t="shared" si="34"/>
        <v>0</v>
      </c>
      <c r="L177" s="193">
        <f t="shared" si="34"/>
        <v>0</v>
      </c>
    </row>
    <row r="178" spans="1:12" s="13" customFormat="1" ht="12.75">
      <c r="A178" s="202"/>
      <c r="B178" s="126"/>
      <c r="C178" s="368"/>
      <c r="D178" s="369" t="s">
        <v>134</v>
      </c>
      <c r="E178" s="207"/>
      <c r="F178" s="364"/>
      <c r="G178" s="364"/>
      <c r="H178" s="364"/>
      <c r="I178" s="364"/>
      <c r="J178" s="364"/>
      <c r="K178" s="364"/>
      <c r="L178" s="364"/>
    </row>
    <row r="179" spans="1:12" s="13" customFormat="1" ht="12.75">
      <c r="A179" s="221"/>
      <c r="B179" s="370"/>
      <c r="C179" s="371"/>
      <c r="D179" s="372" t="s">
        <v>135</v>
      </c>
      <c r="E179" s="223"/>
      <c r="F179" s="373"/>
      <c r="G179" s="373"/>
      <c r="H179" s="373"/>
      <c r="I179" s="373"/>
      <c r="J179" s="373"/>
      <c r="K179" s="373"/>
      <c r="L179" s="373"/>
    </row>
    <row r="180" spans="1:12" s="13" customFormat="1" ht="12.75">
      <c r="A180" s="126"/>
      <c r="B180" s="177">
        <v>75647</v>
      </c>
      <c r="C180" s="174"/>
      <c r="D180" s="74" t="s">
        <v>236</v>
      </c>
      <c r="E180" s="374">
        <f>SUM(E182:E184)</f>
        <v>47000</v>
      </c>
      <c r="F180" s="374">
        <f aca="true" t="shared" si="35" ref="F180:L180">SUM(F182:F184)</f>
        <v>47000</v>
      </c>
      <c r="G180" s="374">
        <f t="shared" si="35"/>
        <v>26000</v>
      </c>
      <c r="H180" s="374">
        <f t="shared" si="35"/>
        <v>0</v>
      </c>
      <c r="I180" s="374">
        <f t="shared" si="35"/>
        <v>0</v>
      </c>
      <c r="J180" s="374">
        <f t="shared" si="35"/>
        <v>0</v>
      </c>
      <c r="K180" s="374">
        <f t="shared" si="35"/>
        <v>0</v>
      </c>
      <c r="L180" s="374">
        <f t="shared" si="35"/>
        <v>0</v>
      </c>
    </row>
    <row r="181" spans="1:12" s="13" customFormat="1" ht="12.75">
      <c r="A181" s="126"/>
      <c r="B181" s="127"/>
      <c r="C181" s="174"/>
      <c r="D181" s="74" t="s">
        <v>237</v>
      </c>
      <c r="E181" s="175"/>
      <c r="F181" s="364"/>
      <c r="G181" s="364"/>
      <c r="H181" s="364"/>
      <c r="I181" s="364"/>
      <c r="J181" s="364"/>
      <c r="K181" s="364"/>
      <c r="L181" s="364"/>
    </row>
    <row r="182" spans="1:12" s="13" customFormat="1" ht="12.75">
      <c r="A182" s="126"/>
      <c r="B182" s="172"/>
      <c r="C182" s="142">
        <v>4100</v>
      </c>
      <c r="D182" s="143" t="s">
        <v>238</v>
      </c>
      <c r="E182" s="144">
        <v>26000</v>
      </c>
      <c r="F182" s="144">
        <v>26000</v>
      </c>
      <c r="G182" s="144">
        <v>26000</v>
      </c>
      <c r="H182" s="325">
        <v>0</v>
      </c>
      <c r="I182" s="325">
        <v>0</v>
      </c>
      <c r="J182" s="325">
        <v>0</v>
      </c>
      <c r="K182" s="325">
        <v>0</v>
      </c>
      <c r="L182" s="325">
        <v>0</v>
      </c>
    </row>
    <row r="183" spans="1:12" s="13" customFormat="1" ht="12.75">
      <c r="A183" s="126"/>
      <c r="B183" s="127"/>
      <c r="C183" s="91">
        <v>4300</v>
      </c>
      <c r="D183" s="92" t="s">
        <v>202</v>
      </c>
      <c r="E183" s="93">
        <v>10000</v>
      </c>
      <c r="F183" s="93">
        <v>10000</v>
      </c>
      <c r="G183" s="317">
        <v>0</v>
      </c>
      <c r="H183" s="317">
        <v>0</v>
      </c>
      <c r="I183" s="317">
        <v>0</v>
      </c>
      <c r="J183" s="317">
        <v>0</v>
      </c>
      <c r="K183" s="317">
        <v>0</v>
      </c>
      <c r="L183" s="317">
        <v>0</v>
      </c>
    </row>
    <row r="184" spans="1:12" s="13" customFormat="1" ht="12.75">
      <c r="A184" s="126"/>
      <c r="B184" s="173"/>
      <c r="C184" s="145">
        <v>4430</v>
      </c>
      <c r="D184" s="146" t="s">
        <v>203</v>
      </c>
      <c r="E184" s="147">
        <v>11000</v>
      </c>
      <c r="F184" s="147">
        <v>11000</v>
      </c>
      <c r="G184" s="339">
        <v>0</v>
      </c>
      <c r="H184" s="339">
        <v>0</v>
      </c>
      <c r="I184" s="339">
        <v>0</v>
      </c>
      <c r="J184" s="339">
        <v>0</v>
      </c>
      <c r="K184" s="339">
        <v>0</v>
      </c>
      <c r="L184" s="339">
        <v>0</v>
      </c>
    </row>
    <row r="185" spans="1:12" s="14" customFormat="1" ht="12.75">
      <c r="A185" s="375">
        <v>757</v>
      </c>
      <c r="B185" s="188"/>
      <c r="C185" s="351"/>
      <c r="D185" s="352" t="s">
        <v>239</v>
      </c>
      <c r="E185" s="376">
        <f>SUM(E186)</f>
        <v>57400</v>
      </c>
      <c r="F185" s="376">
        <f aca="true" t="shared" si="36" ref="F185:L185">SUM(F186)</f>
        <v>57400</v>
      </c>
      <c r="G185" s="376">
        <f t="shared" si="36"/>
        <v>0</v>
      </c>
      <c r="H185" s="376">
        <f t="shared" si="36"/>
        <v>0</v>
      </c>
      <c r="I185" s="376">
        <f t="shared" si="36"/>
        <v>0</v>
      </c>
      <c r="J185" s="376">
        <f t="shared" si="36"/>
        <v>57400</v>
      </c>
      <c r="K185" s="376">
        <f t="shared" si="36"/>
        <v>0</v>
      </c>
      <c r="L185" s="376">
        <f t="shared" si="36"/>
        <v>0</v>
      </c>
    </row>
    <row r="186" spans="1:12" s="13" customFormat="1" ht="12.75">
      <c r="A186" s="126"/>
      <c r="B186" s="377">
        <v>75702</v>
      </c>
      <c r="C186" s="337"/>
      <c r="D186" s="156" t="s">
        <v>240</v>
      </c>
      <c r="E186" s="157">
        <f>SUM(E188)</f>
        <v>57400</v>
      </c>
      <c r="F186" s="157">
        <f aca="true" t="shared" si="37" ref="F186:L186">SUM(F188)</f>
        <v>57400</v>
      </c>
      <c r="G186" s="157">
        <f t="shared" si="37"/>
        <v>0</v>
      </c>
      <c r="H186" s="157">
        <f t="shared" si="37"/>
        <v>0</v>
      </c>
      <c r="I186" s="157">
        <f t="shared" si="37"/>
        <v>0</v>
      </c>
      <c r="J186" s="157">
        <f t="shared" si="37"/>
        <v>57400</v>
      </c>
      <c r="K186" s="157">
        <f t="shared" si="37"/>
        <v>0</v>
      </c>
      <c r="L186" s="157">
        <f t="shared" si="37"/>
        <v>0</v>
      </c>
    </row>
    <row r="187" spans="1:12" s="13" customFormat="1" ht="12.75">
      <c r="A187" s="126"/>
      <c r="B187" s="173"/>
      <c r="C187" s="134"/>
      <c r="D187" s="94" t="s">
        <v>241</v>
      </c>
      <c r="E187" s="136"/>
      <c r="F187" s="344"/>
      <c r="G187" s="344"/>
      <c r="H187" s="344"/>
      <c r="I187" s="344"/>
      <c r="J187" s="344"/>
      <c r="K187" s="344"/>
      <c r="L187" s="344"/>
    </row>
    <row r="188" spans="1:12" s="13" customFormat="1" ht="12.75">
      <c r="A188" s="126"/>
      <c r="B188" s="127"/>
      <c r="C188" s="97">
        <v>8070</v>
      </c>
      <c r="D188" s="449" t="s">
        <v>356</v>
      </c>
      <c r="E188" s="171">
        <v>57400</v>
      </c>
      <c r="F188" s="171">
        <v>57400</v>
      </c>
      <c r="G188" s="364">
        <v>0</v>
      </c>
      <c r="H188" s="364">
        <v>0</v>
      </c>
      <c r="I188" s="364">
        <v>0</v>
      </c>
      <c r="J188" s="171">
        <v>57400</v>
      </c>
      <c r="K188" s="364">
        <v>0</v>
      </c>
      <c r="L188" s="364">
        <v>0</v>
      </c>
    </row>
    <row r="189" spans="1:12" s="13" customFormat="1" ht="24.75" customHeight="1">
      <c r="A189" s="126"/>
      <c r="B189" s="127"/>
      <c r="C189" s="134"/>
      <c r="D189" s="450"/>
      <c r="E189" s="136"/>
      <c r="F189" s="343"/>
      <c r="G189" s="344"/>
      <c r="H189" s="344"/>
      <c r="I189" s="344"/>
      <c r="J189" s="344"/>
      <c r="K189" s="344"/>
      <c r="L189" s="344"/>
    </row>
    <row r="190" spans="1:12" s="14" customFormat="1" ht="12.75">
      <c r="A190" s="375">
        <v>758</v>
      </c>
      <c r="B190" s="331"/>
      <c r="C190" s="332"/>
      <c r="D190" s="192" t="s">
        <v>164</v>
      </c>
      <c r="E190" s="312">
        <f>SUM(E191,E193)</f>
        <v>148400</v>
      </c>
      <c r="F190" s="312">
        <f aca="true" t="shared" si="38" ref="F190:L190">SUM(F191,F193)</f>
        <v>148400</v>
      </c>
      <c r="G190" s="312">
        <f t="shared" si="38"/>
        <v>0</v>
      </c>
      <c r="H190" s="312">
        <f t="shared" si="38"/>
        <v>0</v>
      </c>
      <c r="I190" s="312">
        <f t="shared" si="38"/>
        <v>0</v>
      </c>
      <c r="J190" s="312">
        <f t="shared" si="38"/>
        <v>0</v>
      </c>
      <c r="K190" s="312">
        <f t="shared" si="38"/>
        <v>0</v>
      </c>
      <c r="L190" s="312">
        <f t="shared" si="38"/>
        <v>0</v>
      </c>
    </row>
    <row r="191" spans="1:12" s="14" customFormat="1" ht="12.75">
      <c r="A191" s="139"/>
      <c r="B191" s="324">
        <v>75814</v>
      </c>
      <c r="C191" s="333"/>
      <c r="D191" s="17" t="s">
        <v>169</v>
      </c>
      <c r="E191" s="129">
        <f>SUM(E192)</f>
        <v>100</v>
      </c>
      <c r="F191" s="129">
        <f aca="true" t="shared" si="39" ref="F191:L191">SUM(F192)</f>
        <v>100</v>
      </c>
      <c r="G191" s="129">
        <f t="shared" si="39"/>
        <v>0</v>
      </c>
      <c r="H191" s="129">
        <f t="shared" si="39"/>
        <v>0</v>
      </c>
      <c r="I191" s="129">
        <f t="shared" si="39"/>
        <v>0</v>
      </c>
      <c r="J191" s="129">
        <f t="shared" si="39"/>
        <v>0</v>
      </c>
      <c r="K191" s="129">
        <f t="shared" si="39"/>
        <v>0</v>
      </c>
      <c r="L191" s="129">
        <f t="shared" si="39"/>
        <v>0</v>
      </c>
    </row>
    <row r="192" spans="1:12" s="14" customFormat="1" ht="12.75">
      <c r="A192" s="139"/>
      <c r="B192" s="140"/>
      <c r="C192" s="73">
        <v>4300</v>
      </c>
      <c r="D192" s="74" t="s">
        <v>202</v>
      </c>
      <c r="E192" s="75">
        <v>100</v>
      </c>
      <c r="F192" s="75">
        <v>100</v>
      </c>
      <c r="G192" s="358">
        <v>0</v>
      </c>
      <c r="H192" s="358">
        <v>0</v>
      </c>
      <c r="I192" s="358">
        <v>0</v>
      </c>
      <c r="J192" s="358">
        <v>0</v>
      </c>
      <c r="K192" s="358">
        <v>0</v>
      </c>
      <c r="L192" s="358">
        <v>0</v>
      </c>
    </row>
    <row r="193" spans="1:12" s="13" customFormat="1" ht="12.75">
      <c r="A193" s="126"/>
      <c r="B193" s="324">
        <v>75818</v>
      </c>
      <c r="C193" s="315"/>
      <c r="D193" s="17" t="s">
        <v>242</v>
      </c>
      <c r="E193" s="129">
        <f>SUM(E194)</f>
        <v>148300</v>
      </c>
      <c r="F193" s="129">
        <f aca="true" t="shared" si="40" ref="F193:L193">SUM(F194)</f>
        <v>148300</v>
      </c>
      <c r="G193" s="129">
        <f t="shared" si="40"/>
        <v>0</v>
      </c>
      <c r="H193" s="129">
        <f t="shared" si="40"/>
        <v>0</v>
      </c>
      <c r="I193" s="129">
        <f t="shared" si="40"/>
        <v>0</v>
      </c>
      <c r="J193" s="129">
        <f t="shared" si="40"/>
        <v>0</v>
      </c>
      <c r="K193" s="129">
        <f t="shared" si="40"/>
        <v>0</v>
      </c>
      <c r="L193" s="129">
        <f t="shared" si="40"/>
        <v>0</v>
      </c>
    </row>
    <row r="194" spans="1:12" s="13" customFormat="1" ht="12.75">
      <c r="A194" s="126"/>
      <c r="B194" s="127"/>
      <c r="C194" s="73">
        <v>4810</v>
      </c>
      <c r="D194" s="74" t="s">
        <v>243</v>
      </c>
      <c r="E194" s="75">
        <v>148300</v>
      </c>
      <c r="F194" s="75">
        <v>148300</v>
      </c>
      <c r="G194" s="364">
        <v>0</v>
      </c>
      <c r="H194" s="364">
        <v>0</v>
      </c>
      <c r="I194" s="364">
        <v>0</v>
      </c>
      <c r="J194" s="364">
        <v>0</v>
      </c>
      <c r="K194" s="364">
        <v>0</v>
      </c>
      <c r="L194" s="364">
        <v>0</v>
      </c>
    </row>
    <row r="195" spans="1:12" s="13" customFormat="1" ht="12.75">
      <c r="A195" s="375">
        <v>801</v>
      </c>
      <c r="B195" s="172"/>
      <c r="C195" s="337"/>
      <c r="D195" s="192" t="s">
        <v>172</v>
      </c>
      <c r="E195" s="312">
        <f aca="true" t="shared" si="41" ref="E195:L195">SUM(E196,E230,E254,E256,E278,E283,E287)</f>
        <v>4985638</v>
      </c>
      <c r="F195" s="312">
        <f t="shared" si="41"/>
        <v>4935638</v>
      </c>
      <c r="G195" s="312">
        <f t="shared" si="41"/>
        <v>2834619</v>
      </c>
      <c r="H195" s="312">
        <f t="shared" si="41"/>
        <v>514686</v>
      </c>
      <c r="I195" s="312">
        <f t="shared" si="41"/>
        <v>431832</v>
      </c>
      <c r="J195" s="312">
        <f t="shared" si="41"/>
        <v>0</v>
      </c>
      <c r="K195" s="312">
        <f t="shared" si="41"/>
        <v>0</v>
      </c>
      <c r="L195" s="312">
        <f t="shared" si="41"/>
        <v>50000</v>
      </c>
    </row>
    <row r="196" spans="1:12" s="13" customFormat="1" ht="12.75">
      <c r="A196" s="126"/>
      <c r="B196" s="338">
        <v>80101</v>
      </c>
      <c r="C196" s="315"/>
      <c r="D196" s="169" t="s">
        <v>173</v>
      </c>
      <c r="E196" s="170">
        <f aca="true" t="shared" si="42" ref="E196:L196">SUM(E197:E224,E226,E228)</f>
        <v>2416653</v>
      </c>
      <c r="F196" s="170">
        <f t="shared" si="42"/>
        <v>2416653</v>
      </c>
      <c r="G196" s="170">
        <f t="shared" si="42"/>
        <v>1675167</v>
      </c>
      <c r="H196" s="170">
        <f t="shared" si="42"/>
        <v>307485</v>
      </c>
      <c r="I196" s="170">
        <f t="shared" si="42"/>
        <v>0</v>
      </c>
      <c r="J196" s="170">
        <f t="shared" si="42"/>
        <v>0</v>
      </c>
      <c r="K196" s="170">
        <f t="shared" si="42"/>
        <v>0</v>
      </c>
      <c r="L196" s="170">
        <f t="shared" si="42"/>
        <v>0</v>
      </c>
    </row>
    <row r="197" spans="1:12" s="13" customFormat="1" ht="12.75">
      <c r="A197" s="126"/>
      <c r="B197" s="127"/>
      <c r="C197" s="97">
        <v>3020</v>
      </c>
      <c r="D197" s="98" t="s">
        <v>282</v>
      </c>
      <c r="E197" s="171">
        <v>104538</v>
      </c>
      <c r="F197" s="171">
        <v>104538</v>
      </c>
      <c r="G197" s="322">
        <v>0</v>
      </c>
      <c r="H197" s="322">
        <v>0</v>
      </c>
      <c r="I197" s="322">
        <v>0</v>
      </c>
      <c r="J197" s="322">
        <v>0</v>
      </c>
      <c r="K197" s="322">
        <v>0</v>
      </c>
      <c r="L197" s="322">
        <v>0</v>
      </c>
    </row>
    <row r="198" spans="1:12" s="13" customFormat="1" ht="12.75">
      <c r="A198" s="126"/>
      <c r="B198" s="127"/>
      <c r="C198" s="91">
        <v>4010</v>
      </c>
      <c r="D198" s="92" t="s">
        <v>211</v>
      </c>
      <c r="E198" s="93">
        <v>1554947</v>
      </c>
      <c r="F198" s="93">
        <v>1554947</v>
      </c>
      <c r="G198" s="93">
        <v>1554947</v>
      </c>
      <c r="H198" s="317">
        <v>0</v>
      </c>
      <c r="I198" s="317">
        <v>0</v>
      </c>
      <c r="J198" s="317">
        <v>0</v>
      </c>
      <c r="K198" s="317">
        <v>0</v>
      </c>
      <c r="L198" s="317">
        <v>0</v>
      </c>
    </row>
    <row r="199" spans="1:12" s="13" customFormat="1" ht="12.75">
      <c r="A199" s="126"/>
      <c r="B199" s="127"/>
      <c r="C199" s="91">
        <v>4040</v>
      </c>
      <c r="D199" s="92" t="s">
        <v>212</v>
      </c>
      <c r="E199" s="93">
        <v>117220</v>
      </c>
      <c r="F199" s="93">
        <v>117220</v>
      </c>
      <c r="G199" s="93">
        <v>117220</v>
      </c>
      <c r="H199" s="317">
        <v>0</v>
      </c>
      <c r="I199" s="317">
        <v>0</v>
      </c>
      <c r="J199" s="317">
        <v>0</v>
      </c>
      <c r="K199" s="317">
        <v>0</v>
      </c>
      <c r="L199" s="317">
        <v>0</v>
      </c>
    </row>
    <row r="200" spans="1:12" s="13" customFormat="1" ht="12.75">
      <c r="A200" s="126"/>
      <c r="B200" s="127"/>
      <c r="C200" s="91">
        <v>4110</v>
      </c>
      <c r="D200" s="92" t="s">
        <v>209</v>
      </c>
      <c r="E200" s="93">
        <v>264887</v>
      </c>
      <c r="F200" s="93">
        <v>264887</v>
      </c>
      <c r="G200" s="317">
        <v>0</v>
      </c>
      <c r="H200" s="93">
        <v>264887</v>
      </c>
      <c r="I200" s="317">
        <v>0</v>
      </c>
      <c r="J200" s="317">
        <v>0</v>
      </c>
      <c r="K200" s="317">
        <v>0</v>
      </c>
      <c r="L200" s="317">
        <v>0</v>
      </c>
    </row>
    <row r="201" spans="1:12" s="13" customFormat="1" ht="12.75">
      <c r="A201" s="126"/>
      <c r="B201" s="127"/>
      <c r="C201" s="91">
        <v>4120</v>
      </c>
      <c r="D201" s="92" t="s">
        <v>210</v>
      </c>
      <c r="E201" s="93">
        <v>42598</v>
      </c>
      <c r="F201" s="93">
        <v>42598</v>
      </c>
      <c r="G201" s="317">
        <v>0</v>
      </c>
      <c r="H201" s="93">
        <v>42598</v>
      </c>
      <c r="I201" s="317">
        <v>0</v>
      </c>
      <c r="J201" s="317">
        <v>0</v>
      </c>
      <c r="K201" s="317">
        <v>0</v>
      </c>
      <c r="L201" s="317">
        <v>0</v>
      </c>
    </row>
    <row r="202" spans="1:12" s="13" customFormat="1" ht="12.75">
      <c r="A202" s="126"/>
      <c r="B202" s="127"/>
      <c r="C202" s="91">
        <v>4170</v>
      </c>
      <c r="D202" s="92" t="s">
        <v>205</v>
      </c>
      <c r="E202" s="93">
        <v>3000</v>
      </c>
      <c r="F202" s="93">
        <v>3000</v>
      </c>
      <c r="G202" s="93">
        <v>3000</v>
      </c>
      <c r="H202" s="317">
        <v>0</v>
      </c>
      <c r="I202" s="317">
        <v>0</v>
      </c>
      <c r="J202" s="317">
        <v>0</v>
      </c>
      <c r="K202" s="317">
        <v>0</v>
      </c>
      <c r="L202" s="317">
        <v>0</v>
      </c>
    </row>
    <row r="203" spans="1:12" s="13" customFormat="1" ht="12.75">
      <c r="A203" s="126"/>
      <c r="B203" s="127"/>
      <c r="C203" s="91">
        <v>4210</v>
      </c>
      <c r="D203" s="92" t="s">
        <v>206</v>
      </c>
      <c r="E203" s="93">
        <v>80000</v>
      </c>
      <c r="F203" s="93">
        <v>80000</v>
      </c>
      <c r="G203" s="317">
        <v>0</v>
      </c>
      <c r="H203" s="317">
        <v>0</v>
      </c>
      <c r="I203" s="317">
        <v>0</v>
      </c>
      <c r="J203" s="317">
        <v>0</v>
      </c>
      <c r="K203" s="317">
        <v>0</v>
      </c>
      <c r="L203" s="317">
        <v>0</v>
      </c>
    </row>
    <row r="204" spans="1:12" s="13" customFormat="1" ht="12.75">
      <c r="A204" s="126"/>
      <c r="B204" s="127"/>
      <c r="C204" s="91">
        <v>4240</v>
      </c>
      <c r="D204" s="92" t="s">
        <v>244</v>
      </c>
      <c r="E204" s="93">
        <v>13000</v>
      </c>
      <c r="F204" s="93">
        <v>13000</v>
      </c>
      <c r="G204" s="317">
        <v>0</v>
      </c>
      <c r="H204" s="317">
        <v>0</v>
      </c>
      <c r="I204" s="317">
        <v>0</v>
      </c>
      <c r="J204" s="317">
        <v>0</v>
      </c>
      <c r="K204" s="317">
        <v>0</v>
      </c>
      <c r="L204" s="317">
        <v>0</v>
      </c>
    </row>
    <row r="205" spans="1:12" s="13" customFormat="1" ht="12.75">
      <c r="A205" s="126"/>
      <c r="B205" s="127"/>
      <c r="C205" s="91">
        <v>4260</v>
      </c>
      <c r="D205" s="92" t="s">
        <v>213</v>
      </c>
      <c r="E205" s="93">
        <v>12200</v>
      </c>
      <c r="F205" s="93">
        <v>12200</v>
      </c>
      <c r="G205" s="317">
        <v>0</v>
      </c>
      <c r="H205" s="317">
        <v>0</v>
      </c>
      <c r="I205" s="317">
        <v>0</v>
      </c>
      <c r="J205" s="317">
        <v>0</v>
      </c>
      <c r="K205" s="317">
        <v>0</v>
      </c>
      <c r="L205" s="317">
        <v>0</v>
      </c>
    </row>
    <row r="206" spans="1:12" s="13" customFormat="1" ht="12.75">
      <c r="A206" s="126"/>
      <c r="B206" s="127"/>
      <c r="C206" s="91">
        <v>4270</v>
      </c>
      <c r="D206" s="92" t="s">
        <v>196</v>
      </c>
      <c r="E206" s="93">
        <v>25000</v>
      </c>
      <c r="F206" s="93">
        <v>25000</v>
      </c>
      <c r="G206" s="317">
        <v>0</v>
      </c>
      <c r="H206" s="317">
        <v>0</v>
      </c>
      <c r="I206" s="317">
        <v>0</v>
      </c>
      <c r="J206" s="317">
        <v>0</v>
      </c>
      <c r="K206" s="317">
        <v>0</v>
      </c>
      <c r="L206" s="317">
        <v>0</v>
      </c>
    </row>
    <row r="207" spans="1:12" s="13" customFormat="1" ht="12.75">
      <c r="A207" s="126"/>
      <c r="B207" s="127"/>
      <c r="C207" s="91">
        <v>4300</v>
      </c>
      <c r="D207" s="92" t="s">
        <v>202</v>
      </c>
      <c r="E207" s="93">
        <v>63477</v>
      </c>
      <c r="F207" s="93">
        <v>63477</v>
      </c>
      <c r="G207" s="317">
        <v>0</v>
      </c>
      <c r="H207" s="317">
        <v>0</v>
      </c>
      <c r="I207" s="317">
        <v>0</v>
      </c>
      <c r="J207" s="317">
        <v>0</v>
      </c>
      <c r="K207" s="317">
        <v>0</v>
      </c>
      <c r="L207" s="317">
        <v>0</v>
      </c>
    </row>
    <row r="208" spans="1:12" s="13" customFormat="1" ht="12.75">
      <c r="A208" s="126"/>
      <c r="B208" s="127"/>
      <c r="C208" s="91">
        <v>4350</v>
      </c>
      <c r="D208" s="92" t="s">
        <v>214</v>
      </c>
      <c r="E208" s="93">
        <v>3500</v>
      </c>
      <c r="F208" s="93">
        <v>3500</v>
      </c>
      <c r="G208" s="317">
        <v>0</v>
      </c>
      <c r="H208" s="317">
        <v>0</v>
      </c>
      <c r="I208" s="317">
        <v>0</v>
      </c>
      <c r="J208" s="317">
        <v>0</v>
      </c>
      <c r="K208" s="317">
        <v>0</v>
      </c>
      <c r="L208" s="317">
        <v>0</v>
      </c>
    </row>
    <row r="209" spans="1:12" s="13" customFormat="1" ht="12.75">
      <c r="A209" s="126"/>
      <c r="B209" s="127"/>
      <c r="C209" s="149">
        <v>4360</v>
      </c>
      <c r="D209" s="150" t="s">
        <v>215</v>
      </c>
      <c r="E209" s="151">
        <v>2000</v>
      </c>
      <c r="F209" s="151">
        <v>2000</v>
      </c>
      <c r="G209" s="335">
        <v>0</v>
      </c>
      <c r="H209" s="335">
        <v>0</v>
      </c>
      <c r="I209" s="335">
        <v>0</v>
      </c>
      <c r="J209" s="335">
        <v>0</v>
      </c>
      <c r="K209" s="335">
        <v>0</v>
      </c>
      <c r="L209" s="335">
        <v>0</v>
      </c>
    </row>
    <row r="210" spans="1:12" s="13" customFormat="1" ht="12.75">
      <c r="A210" s="126"/>
      <c r="B210" s="127"/>
      <c r="C210" s="152"/>
      <c r="D210" s="153" t="s">
        <v>228</v>
      </c>
      <c r="E210" s="154"/>
      <c r="F210" s="154"/>
      <c r="G210" s="340"/>
      <c r="H210" s="340"/>
      <c r="I210" s="340"/>
      <c r="J210" s="340"/>
      <c r="K210" s="340"/>
      <c r="L210" s="340"/>
    </row>
    <row r="211" spans="1:12" s="13" customFormat="1" ht="12.75">
      <c r="A211" s="126"/>
      <c r="B211" s="127"/>
      <c r="C211" s="97">
        <v>4370</v>
      </c>
      <c r="D211" s="98" t="s">
        <v>215</v>
      </c>
      <c r="E211" s="171">
        <v>6910</v>
      </c>
      <c r="F211" s="171">
        <v>6910</v>
      </c>
      <c r="G211" s="364">
        <v>0</v>
      </c>
      <c r="H211" s="364">
        <v>0</v>
      </c>
      <c r="I211" s="364">
        <v>0</v>
      </c>
      <c r="J211" s="364">
        <v>0</v>
      </c>
      <c r="K211" s="364">
        <v>0</v>
      </c>
      <c r="L211" s="364">
        <v>0</v>
      </c>
    </row>
    <row r="212" spans="1:12" s="13" customFormat="1" ht="12.75">
      <c r="A212" s="126"/>
      <c r="B212" s="127"/>
      <c r="C212" s="174"/>
      <c r="D212" s="98" t="s">
        <v>216</v>
      </c>
      <c r="E212" s="175"/>
      <c r="F212" s="175"/>
      <c r="G212" s="342"/>
      <c r="H212" s="340"/>
      <c r="I212" s="340"/>
      <c r="J212" s="340"/>
      <c r="K212" s="340"/>
      <c r="L212" s="340"/>
    </row>
    <row r="213" spans="1:12" s="13" customFormat="1" ht="12.75">
      <c r="A213" s="126"/>
      <c r="B213" s="127"/>
      <c r="C213" s="149">
        <v>4390</v>
      </c>
      <c r="D213" s="150" t="s">
        <v>245</v>
      </c>
      <c r="E213" s="151">
        <v>2000</v>
      </c>
      <c r="F213" s="151">
        <v>2000</v>
      </c>
      <c r="G213" s="335">
        <v>0</v>
      </c>
      <c r="H213" s="335">
        <v>0</v>
      </c>
      <c r="I213" s="335">
        <v>0</v>
      </c>
      <c r="J213" s="335">
        <v>0</v>
      </c>
      <c r="K213" s="335">
        <v>0</v>
      </c>
      <c r="L213" s="335">
        <v>0</v>
      </c>
    </row>
    <row r="214" spans="1:12" s="13" customFormat="1" ht="12.75">
      <c r="A214" s="126"/>
      <c r="B214" s="127"/>
      <c r="C214" s="152"/>
      <c r="D214" s="153" t="s">
        <v>246</v>
      </c>
      <c r="E214" s="154"/>
      <c r="F214" s="154"/>
      <c r="G214" s="340"/>
      <c r="H214" s="340"/>
      <c r="I214" s="340"/>
      <c r="J214" s="340"/>
      <c r="K214" s="340"/>
      <c r="L214" s="340"/>
    </row>
    <row r="215" spans="1:12" s="13" customFormat="1" ht="12.75">
      <c r="A215" s="126"/>
      <c r="B215" s="127"/>
      <c r="C215" s="91">
        <v>4410</v>
      </c>
      <c r="D215" s="92" t="s">
        <v>226</v>
      </c>
      <c r="E215" s="93">
        <v>6000</v>
      </c>
      <c r="F215" s="93">
        <v>6000</v>
      </c>
      <c r="G215" s="317">
        <v>0</v>
      </c>
      <c r="H215" s="317">
        <v>0</v>
      </c>
      <c r="I215" s="317">
        <v>0</v>
      </c>
      <c r="J215" s="317">
        <v>0</v>
      </c>
      <c r="K215" s="317">
        <v>0</v>
      </c>
      <c r="L215" s="317">
        <v>0</v>
      </c>
    </row>
    <row r="216" spans="1:12" s="13" customFormat="1" ht="12.75">
      <c r="A216" s="126"/>
      <c r="B216" s="127"/>
      <c r="C216" s="91">
        <v>4430</v>
      </c>
      <c r="D216" s="92" t="s">
        <v>203</v>
      </c>
      <c r="E216" s="93">
        <v>3000</v>
      </c>
      <c r="F216" s="93">
        <v>3000</v>
      </c>
      <c r="G216" s="317">
        <v>0</v>
      </c>
      <c r="H216" s="317">
        <v>0</v>
      </c>
      <c r="I216" s="317">
        <v>0</v>
      </c>
      <c r="J216" s="317">
        <v>0</v>
      </c>
      <c r="K216" s="317">
        <v>0</v>
      </c>
      <c r="L216" s="317">
        <v>0</v>
      </c>
    </row>
    <row r="217" spans="1:12" s="13" customFormat="1" ht="12.75">
      <c r="A217" s="126"/>
      <c r="B217" s="127"/>
      <c r="C217" s="91">
        <v>4440</v>
      </c>
      <c r="D217" s="92" t="s">
        <v>217</v>
      </c>
      <c r="E217" s="93">
        <v>101176</v>
      </c>
      <c r="F217" s="93">
        <v>101176</v>
      </c>
      <c r="G217" s="317">
        <v>0</v>
      </c>
      <c r="H217" s="93">
        <v>0</v>
      </c>
      <c r="I217" s="317">
        <v>0</v>
      </c>
      <c r="J217" s="317">
        <v>0</v>
      </c>
      <c r="K217" s="317">
        <v>0</v>
      </c>
      <c r="L217" s="317">
        <v>0</v>
      </c>
    </row>
    <row r="218" spans="1:12" s="13" customFormat="1" ht="12.75">
      <c r="A218" s="126"/>
      <c r="B218" s="127"/>
      <c r="C218" s="149">
        <v>4700</v>
      </c>
      <c r="D218" s="150" t="s">
        <v>218</v>
      </c>
      <c r="E218" s="151">
        <v>5000</v>
      </c>
      <c r="F218" s="151">
        <v>5000</v>
      </c>
      <c r="G218" s="335">
        <v>0</v>
      </c>
      <c r="H218" s="335">
        <v>0</v>
      </c>
      <c r="I218" s="335">
        <v>0</v>
      </c>
      <c r="J218" s="335">
        <v>0</v>
      </c>
      <c r="K218" s="335">
        <v>0</v>
      </c>
      <c r="L218" s="335">
        <v>0</v>
      </c>
    </row>
    <row r="219" spans="1:12" s="13" customFormat="1" ht="12.75">
      <c r="A219" s="126"/>
      <c r="B219" s="127"/>
      <c r="C219" s="152"/>
      <c r="D219" s="153" t="s">
        <v>219</v>
      </c>
      <c r="E219" s="154"/>
      <c r="F219" s="154"/>
      <c r="G219" s="340"/>
      <c r="H219" s="340"/>
      <c r="I219" s="340"/>
      <c r="J219" s="340"/>
      <c r="K219" s="340"/>
      <c r="L219" s="340"/>
    </row>
    <row r="220" spans="1:12" s="13" customFormat="1" ht="12.75">
      <c r="A220" s="126"/>
      <c r="B220" s="127"/>
      <c r="C220" s="149">
        <v>4740</v>
      </c>
      <c r="D220" s="150" t="s">
        <v>220</v>
      </c>
      <c r="E220" s="151">
        <v>3200</v>
      </c>
      <c r="F220" s="151">
        <v>3200</v>
      </c>
      <c r="G220" s="335">
        <v>0</v>
      </c>
      <c r="H220" s="335">
        <v>0</v>
      </c>
      <c r="I220" s="335">
        <v>0</v>
      </c>
      <c r="J220" s="335">
        <v>0</v>
      </c>
      <c r="K220" s="335">
        <v>0</v>
      </c>
      <c r="L220" s="335">
        <v>0</v>
      </c>
    </row>
    <row r="221" spans="1:12" s="13" customFormat="1" ht="12.75">
      <c r="A221" s="126"/>
      <c r="B221" s="127"/>
      <c r="C221" s="152"/>
      <c r="D221" s="153" t="s">
        <v>221</v>
      </c>
      <c r="E221" s="154"/>
      <c r="F221" s="154"/>
      <c r="G221" s="340"/>
      <c r="H221" s="340"/>
      <c r="I221" s="340"/>
      <c r="J221" s="340"/>
      <c r="K221" s="340"/>
      <c r="L221" s="340"/>
    </row>
    <row r="222" spans="1:12" s="13" customFormat="1" ht="12.75">
      <c r="A222" s="126"/>
      <c r="B222" s="127"/>
      <c r="C222" s="149">
        <v>4750</v>
      </c>
      <c r="D222" s="150" t="s">
        <v>222</v>
      </c>
      <c r="E222" s="151">
        <v>3000</v>
      </c>
      <c r="F222" s="151">
        <v>3000</v>
      </c>
      <c r="G222" s="335">
        <v>0</v>
      </c>
      <c r="H222" s="335">
        <v>0</v>
      </c>
      <c r="I222" s="335">
        <v>0</v>
      </c>
      <c r="J222" s="335">
        <v>0</v>
      </c>
      <c r="K222" s="335">
        <v>0</v>
      </c>
      <c r="L222" s="335">
        <v>0</v>
      </c>
    </row>
    <row r="223" spans="1:12" s="13" customFormat="1" ht="12.75">
      <c r="A223" s="126"/>
      <c r="B223" s="127"/>
      <c r="C223" s="152"/>
      <c r="D223" s="153" t="s">
        <v>223</v>
      </c>
      <c r="E223" s="154"/>
      <c r="F223" s="154"/>
      <c r="G223" s="340"/>
      <c r="H223" s="340"/>
      <c r="I223" s="340"/>
      <c r="J223" s="340"/>
      <c r="K223" s="340"/>
      <c r="L223" s="340"/>
    </row>
    <row r="224" spans="1:12" s="11" customFormat="1" ht="12.75" hidden="1">
      <c r="A224" s="89"/>
      <c r="B224" s="90"/>
      <c r="C224" s="91">
        <v>6050</v>
      </c>
      <c r="D224" s="92" t="s">
        <v>198</v>
      </c>
      <c r="E224" s="93">
        <f>SUM(E225)</f>
        <v>0</v>
      </c>
      <c r="F224" s="93">
        <v>0</v>
      </c>
      <c r="G224" s="93">
        <f aca="true" t="shared" si="43" ref="G224:L224">SUM(G225)</f>
        <v>0</v>
      </c>
      <c r="H224" s="93">
        <f t="shared" si="43"/>
        <v>0</v>
      </c>
      <c r="I224" s="93">
        <f t="shared" si="43"/>
        <v>0</v>
      </c>
      <c r="J224" s="93">
        <f t="shared" si="43"/>
        <v>0</v>
      </c>
      <c r="K224" s="93">
        <f t="shared" si="43"/>
        <v>0</v>
      </c>
      <c r="L224" s="93">
        <f t="shared" si="43"/>
        <v>0</v>
      </c>
    </row>
    <row r="225" spans="1:12" s="11" customFormat="1" ht="12.75" hidden="1">
      <c r="A225" s="89"/>
      <c r="B225" s="90"/>
      <c r="C225" s="97"/>
      <c r="D225" s="98" t="s">
        <v>307</v>
      </c>
      <c r="E225" s="93">
        <v>0</v>
      </c>
      <c r="F225" s="93">
        <v>0</v>
      </c>
      <c r="G225" s="378"/>
      <c r="H225" s="378"/>
      <c r="I225" s="378"/>
      <c r="J225" s="378"/>
      <c r="K225" s="378"/>
      <c r="L225" s="99">
        <v>0</v>
      </c>
    </row>
    <row r="226" spans="1:12" s="12" customFormat="1" ht="12.75" hidden="1">
      <c r="A226" s="89"/>
      <c r="B226" s="90"/>
      <c r="C226" s="76">
        <v>6058</v>
      </c>
      <c r="D226" s="77" t="s">
        <v>198</v>
      </c>
      <c r="E226" s="78">
        <f aca="true" t="shared" si="44" ref="E226:L226">SUM(E227:E227)</f>
        <v>0</v>
      </c>
      <c r="F226" s="93">
        <v>0</v>
      </c>
      <c r="G226" s="78">
        <f t="shared" si="44"/>
        <v>0</v>
      </c>
      <c r="H226" s="78">
        <f t="shared" si="44"/>
        <v>0</v>
      </c>
      <c r="I226" s="78">
        <f t="shared" si="44"/>
        <v>0</v>
      </c>
      <c r="J226" s="78">
        <f t="shared" si="44"/>
        <v>0</v>
      </c>
      <c r="K226" s="78">
        <f t="shared" si="44"/>
        <v>0</v>
      </c>
      <c r="L226" s="78">
        <f t="shared" si="44"/>
        <v>0</v>
      </c>
    </row>
    <row r="227" spans="1:12" s="12" customFormat="1" ht="12.75" hidden="1">
      <c r="A227" s="71"/>
      <c r="B227" s="72"/>
      <c r="C227" s="76"/>
      <c r="D227" s="77" t="s">
        <v>305</v>
      </c>
      <c r="E227" s="79">
        <v>0</v>
      </c>
      <c r="F227" s="93">
        <v>0</v>
      </c>
      <c r="G227" s="317"/>
      <c r="H227" s="317"/>
      <c r="I227" s="317"/>
      <c r="J227" s="317"/>
      <c r="K227" s="317"/>
      <c r="L227" s="79">
        <v>0</v>
      </c>
    </row>
    <row r="228" spans="1:12" s="12" customFormat="1" ht="12.75" hidden="1">
      <c r="A228" s="71"/>
      <c r="B228" s="72"/>
      <c r="C228" s="80">
        <v>6059</v>
      </c>
      <c r="D228" s="81" t="s">
        <v>198</v>
      </c>
      <c r="E228" s="82">
        <f aca="true" t="shared" si="45" ref="E228:L228">SUM(E229:E229)</f>
        <v>0</v>
      </c>
      <c r="F228" s="93">
        <v>0</v>
      </c>
      <c r="G228" s="82">
        <f t="shared" si="45"/>
        <v>0</v>
      </c>
      <c r="H228" s="82">
        <f t="shared" si="45"/>
        <v>0</v>
      </c>
      <c r="I228" s="82">
        <f t="shared" si="45"/>
        <v>0</v>
      </c>
      <c r="J228" s="82">
        <f t="shared" si="45"/>
        <v>0</v>
      </c>
      <c r="K228" s="82">
        <f t="shared" si="45"/>
        <v>0</v>
      </c>
      <c r="L228" s="82">
        <f t="shared" si="45"/>
        <v>0</v>
      </c>
    </row>
    <row r="229" spans="1:12" s="12" customFormat="1" ht="12.75" hidden="1">
      <c r="A229" s="71"/>
      <c r="B229" s="72"/>
      <c r="C229" s="76"/>
      <c r="D229" s="77" t="s">
        <v>306</v>
      </c>
      <c r="E229" s="79">
        <v>0</v>
      </c>
      <c r="F229" s="93">
        <v>0</v>
      </c>
      <c r="G229" s="318"/>
      <c r="H229" s="318"/>
      <c r="I229" s="318"/>
      <c r="J229" s="318"/>
      <c r="K229" s="318"/>
      <c r="L229" s="79">
        <v>0</v>
      </c>
    </row>
    <row r="230" spans="1:12" s="13" customFormat="1" ht="12.75">
      <c r="A230" s="126"/>
      <c r="B230" s="324">
        <v>80103</v>
      </c>
      <c r="C230" s="315"/>
      <c r="D230" s="17" t="s">
        <v>247</v>
      </c>
      <c r="E230" s="129">
        <f aca="true" t="shared" si="46" ref="E230:L230">SUM(E231:E247,E248,E251)</f>
        <v>176112</v>
      </c>
      <c r="F230" s="129">
        <f t="shared" si="46"/>
        <v>126112</v>
      </c>
      <c r="G230" s="129">
        <f t="shared" si="46"/>
        <v>78706</v>
      </c>
      <c r="H230" s="129">
        <f t="shared" si="46"/>
        <v>14926</v>
      </c>
      <c r="I230" s="129">
        <f t="shared" si="46"/>
        <v>0</v>
      </c>
      <c r="J230" s="129">
        <f t="shared" si="46"/>
        <v>0</v>
      </c>
      <c r="K230" s="129">
        <f t="shared" si="46"/>
        <v>0</v>
      </c>
      <c r="L230" s="129">
        <f t="shared" si="46"/>
        <v>50000</v>
      </c>
    </row>
    <row r="231" spans="1:12" s="13" customFormat="1" ht="12.75">
      <c r="A231" s="126"/>
      <c r="B231" s="127"/>
      <c r="C231" s="97">
        <v>3020</v>
      </c>
      <c r="D231" s="98" t="s">
        <v>283</v>
      </c>
      <c r="E231" s="171">
        <v>7076</v>
      </c>
      <c r="F231" s="171">
        <v>7076</v>
      </c>
      <c r="G231" s="379">
        <v>0</v>
      </c>
      <c r="H231" s="379">
        <v>0</v>
      </c>
      <c r="I231" s="379">
        <v>0</v>
      </c>
      <c r="J231" s="379">
        <v>0</v>
      </c>
      <c r="K231" s="379">
        <v>0</v>
      </c>
      <c r="L231" s="379">
        <v>0</v>
      </c>
    </row>
    <row r="232" spans="1:12" s="13" customFormat="1" ht="12.75">
      <c r="A232" s="126"/>
      <c r="B232" s="127"/>
      <c r="C232" s="91">
        <v>4010</v>
      </c>
      <c r="D232" s="92" t="s">
        <v>211</v>
      </c>
      <c r="E232" s="93">
        <v>72477</v>
      </c>
      <c r="F232" s="93">
        <v>72477</v>
      </c>
      <c r="G232" s="93">
        <v>72477</v>
      </c>
      <c r="H232" s="317">
        <v>0</v>
      </c>
      <c r="I232" s="317">
        <v>0</v>
      </c>
      <c r="J232" s="317">
        <v>0</v>
      </c>
      <c r="K232" s="317">
        <v>0</v>
      </c>
      <c r="L232" s="317">
        <v>0</v>
      </c>
    </row>
    <row r="233" spans="1:12" s="13" customFormat="1" ht="12.75">
      <c r="A233" s="126"/>
      <c r="B233" s="127"/>
      <c r="C233" s="91">
        <v>4040</v>
      </c>
      <c r="D233" s="92" t="s">
        <v>212</v>
      </c>
      <c r="E233" s="93">
        <v>5229</v>
      </c>
      <c r="F233" s="93">
        <v>5229</v>
      </c>
      <c r="G233" s="93">
        <v>5229</v>
      </c>
      <c r="H233" s="317">
        <v>0</v>
      </c>
      <c r="I233" s="317">
        <v>0</v>
      </c>
      <c r="J233" s="317">
        <v>0</v>
      </c>
      <c r="K233" s="317">
        <v>0</v>
      </c>
      <c r="L233" s="317">
        <v>0</v>
      </c>
    </row>
    <row r="234" spans="1:12" s="13" customFormat="1" ht="12.75">
      <c r="A234" s="126"/>
      <c r="B234" s="127"/>
      <c r="C234" s="91">
        <v>4110</v>
      </c>
      <c r="D234" s="92" t="s">
        <v>209</v>
      </c>
      <c r="E234" s="93">
        <v>12856</v>
      </c>
      <c r="F234" s="93">
        <v>12856</v>
      </c>
      <c r="G234" s="317">
        <v>0</v>
      </c>
      <c r="H234" s="93">
        <v>12856</v>
      </c>
      <c r="I234" s="317">
        <v>0</v>
      </c>
      <c r="J234" s="317">
        <v>0</v>
      </c>
      <c r="K234" s="317">
        <v>0</v>
      </c>
      <c r="L234" s="317">
        <v>0</v>
      </c>
    </row>
    <row r="235" spans="1:12" s="13" customFormat="1" ht="12.75">
      <c r="A235" s="126"/>
      <c r="B235" s="127"/>
      <c r="C235" s="91">
        <v>4120</v>
      </c>
      <c r="D235" s="92" t="s">
        <v>210</v>
      </c>
      <c r="E235" s="93">
        <v>2070</v>
      </c>
      <c r="F235" s="93">
        <v>2070</v>
      </c>
      <c r="G235" s="317">
        <v>0</v>
      </c>
      <c r="H235" s="93">
        <v>2070</v>
      </c>
      <c r="I235" s="317">
        <v>0</v>
      </c>
      <c r="J235" s="317">
        <v>0</v>
      </c>
      <c r="K235" s="317">
        <v>0</v>
      </c>
      <c r="L235" s="317">
        <v>0</v>
      </c>
    </row>
    <row r="236" spans="1:12" s="13" customFormat="1" ht="12.75">
      <c r="A236" s="126"/>
      <c r="B236" s="127"/>
      <c r="C236" s="91">
        <v>4170</v>
      </c>
      <c r="D236" s="92" t="s">
        <v>205</v>
      </c>
      <c r="E236" s="93">
        <v>1000</v>
      </c>
      <c r="F236" s="93">
        <v>1000</v>
      </c>
      <c r="G236" s="93">
        <v>1000</v>
      </c>
      <c r="H236" s="317">
        <v>0</v>
      </c>
      <c r="I236" s="317">
        <v>0</v>
      </c>
      <c r="J236" s="317">
        <v>0</v>
      </c>
      <c r="K236" s="317">
        <v>0</v>
      </c>
      <c r="L236" s="317">
        <v>0</v>
      </c>
    </row>
    <row r="237" spans="1:12" s="13" customFormat="1" ht="12.75">
      <c r="A237" s="126"/>
      <c r="B237" s="127"/>
      <c r="C237" s="91">
        <v>4210</v>
      </c>
      <c r="D237" s="92" t="s">
        <v>206</v>
      </c>
      <c r="E237" s="93">
        <v>7500</v>
      </c>
      <c r="F237" s="93">
        <v>7500</v>
      </c>
      <c r="G237" s="317">
        <v>0</v>
      </c>
      <c r="H237" s="317">
        <v>0</v>
      </c>
      <c r="I237" s="317">
        <v>0</v>
      </c>
      <c r="J237" s="317">
        <v>0</v>
      </c>
      <c r="K237" s="317">
        <v>0</v>
      </c>
      <c r="L237" s="317">
        <v>0</v>
      </c>
    </row>
    <row r="238" spans="1:12" s="13" customFormat="1" ht="12.75">
      <c r="A238" s="126"/>
      <c r="B238" s="127"/>
      <c r="C238" s="91">
        <v>4240</v>
      </c>
      <c r="D238" s="92" t="s">
        <v>244</v>
      </c>
      <c r="E238" s="93">
        <v>1000</v>
      </c>
      <c r="F238" s="93">
        <v>1000</v>
      </c>
      <c r="G238" s="317">
        <v>0</v>
      </c>
      <c r="H238" s="317">
        <v>0</v>
      </c>
      <c r="I238" s="317">
        <v>0</v>
      </c>
      <c r="J238" s="317">
        <v>0</v>
      </c>
      <c r="K238" s="317">
        <v>0</v>
      </c>
      <c r="L238" s="317">
        <v>0</v>
      </c>
    </row>
    <row r="239" spans="1:12" s="13" customFormat="1" ht="12.75">
      <c r="A239" s="126"/>
      <c r="B239" s="127"/>
      <c r="C239" s="91">
        <v>4260</v>
      </c>
      <c r="D239" s="92" t="s">
        <v>213</v>
      </c>
      <c r="E239" s="93">
        <v>2500</v>
      </c>
      <c r="F239" s="93">
        <v>2500</v>
      </c>
      <c r="G239" s="317">
        <v>0</v>
      </c>
      <c r="H239" s="317">
        <v>0</v>
      </c>
      <c r="I239" s="317">
        <v>0</v>
      </c>
      <c r="J239" s="317">
        <v>0</v>
      </c>
      <c r="K239" s="317">
        <v>0</v>
      </c>
      <c r="L239" s="317">
        <v>0</v>
      </c>
    </row>
    <row r="240" spans="1:12" s="13" customFormat="1" ht="12.75">
      <c r="A240" s="126"/>
      <c r="B240" s="127"/>
      <c r="C240" s="91">
        <v>4270</v>
      </c>
      <c r="D240" s="92" t="s">
        <v>196</v>
      </c>
      <c r="E240" s="93">
        <v>2000</v>
      </c>
      <c r="F240" s="93">
        <v>2000</v>
      </c>
      <c r="G240" s="317">
        <v>0</v>
      </c>
      <c r="H240" s="317">
        <v>0</v>
      </c>
      <c r="I240" s="317">
        <v>0</v>
      </c>
      <c r="J240" s="317">
        <v>0</v>
      </c>
      <c r="K240" s="317">
        <v>0</v>
      </c>
      <c r="L240" s="317">
        <v>0</v>
      </c>
    </row>
    <row r="241" spans="1:12" s="13" customFormat="1" ht="12.75">
      <c r="A241" s="126"/>
      <c r="B241" s="127"/>
      <c r="C241" s="91">
        <v>4300</v>
      </c>
      <c r="D241" s="92" t="s">
        <v>202</v>
      </c>
      <c r="E241" s="93">
        <v>5200</v>
      </c>
      <c r="F241" s="93">
        <v>5200</v>
      </c>
      <c r="G241" s="317">
        <v>0</v>
      </c>
      <c r="H241" s="317">
        <v>0</v>
      </c>
      <c r="I241" s="317">
        <v>0</v>
      </c>
      <c r="J241" s="317">
        <v>0</v>
      </c>
      <c r="K241" s="317">
        <v>0</v>
      </c>
      <c r="L241" s="317">
        <v>0</v>
      </c>
    </row>
    <row r="242" spans="1:12" s="13" customFormat="1" ht="12.75">
      <c r="A242" s="126"/>
      <c r="B242" s="127"/>
      <c r="C242" s="149">
        <v>4370</v>
      </c>
      <c r="D242" s="150" t="s">
        <v>215</v>
      </c>
      <c r="E242" s="151">
        <v>800</v>
      </c>
      <c r="F242" s="151">
        <v>800</v>
      </c>
      <c r="G242" s="335">
        <v>0</v>
      </c>
      <c r="H242" s="335">
        <v>0</v>
      </c>
      <c r="I242" s="335">
        <v>0</v>
      </c>
      <c r="J242" s="335">
        <v>0</v>
      </c>
      <c r="K242" s="335">
        <v>0</v>
      </c>
      <c r="L242" s="335">
        <v>0</v>
      </c>
    </row>
    <row r="243" spans="1:12" s="13" customFormat="1" ht="12.75">
      <c r="A243" s="126"/>
      <c r="B243" s="127"/>
      <c r="C243" s="152"/>
      <c r="D243" s="153" t="s">
        <v>216</v>
      </c>
      <c r="E243" s="154"/>
      <c r="F243" s="154"/>
      <c r="G243" s="340"/>
      <c r="H243" s="340"/>
      <c r="I243" s="340"/>
      <c r="J243" s="340"/>
      <c r="K243" s="340"/>
      <c r="L243" s="340"/>
    </row>
    <row r="244" spans="1:12" s="13" customFormat="1" ht="12.75">
      <c r="A244" s="126"/>
      <c r="B244" s="127"/>
      <c r="C244" s="91">
        <v>4410</v>
      </c>
      <c r="D244" s="92" t="s">
        <v>226</v>
      </c>
      <c r="E244" s="93">
        <v>200</v>
      </c>
      <c r="F244" s="93">
        <v>200</v>
      </c>
      <c r="G244" s="317">
        <v>0</v>
      </c>
      <c r="H244" s="317">
        <v>0</v>
      </c>
      <c r="I244" s="317">
        <v>0</v>
      </c>
      <c r="J244" s="317">
        <v>0</v>
      </c>
      <c r="K244" s="317">
        <v>0</v>
      </c>
      <c r="L244" s="317">
        <v>0</v>
      </c>
    </row>
    <row r="245" spans="1:12" s="13" customFormat="1" ht="12.75">
      <c r="A245" s="126"/>
      <c r="B245" s="127"/>
      <c r="C245" s="91">
        <v>4430</v>
      </c>
      <c r="D245" s="92" t="s">
        <v>203</v>
      </c>
      <c r="E245" s="93">
        <v>500</v>
      </c>
      <c r="F245" s="93">
        <v>500</v>
      </c>
      <c r="G245" s="317">
        <v>0</v>
      </c>
      <c r="H245" s="317">
        <v>0</v>
      </c>
      <c r="I245" s="317">
        <v>0</v>
      </c>
      <c r="J245" s="317">
        <v>0</v>
      </c>
      <c r="K245" s="317">
        <v>0</v>
      </c>
      <c r="L245" s="317">
        <v>0</v>
      </c>
    </row>
    <row r="246" spans="1:12" s="13" customFormat="1" ht="12.75">
      <c r="A246" s="126"/>
      <c r="B246" s="127"/>
      <c r="C246" s="91">
        <v>4440</v>
      </c>
      <c r="D246" s="92" t="s">
        <v>217</v>
      </c>
      <c r="E246" s="93">
        <v>5704</v>
      </c>
      <c r="F246" s="93">
        <v>5704</v>
      </c>
      <c r="G246" s="317">
        <v>0</v>
      </c>
      <c r="H246" s="93">
        <v>0</v>
      </c>
      <c r="I246" s="317">
        <v>0</v>
      </c>
      <c r="J246" s="317">
        <v>0</v>
      </c>
      <c r="K246" s="317">
        <v>0</v>
      </c>
      <c r="L246" s="317">
        <v>0</v>
      </c>
    </row>
    <row r="247" spans="1:12" s="13" customFormat="1" ht="12" customHeight="1">
      <c r="A247" s="126"/>
      <c r="B247" s="127"/>
      <c r="C247" s="80">
        <v>6050</v>
      </c>
      <c r="D247" s="176" t="s">
        <v>198</v>
      </c>
      <c r="E247" s="82">
        <v>50000</v>
      </c>
      <c r="F247" s="82"/>
      <c r="G247" s="82">
        <v>0</v>
      </c>
      <c r="H247" s="82">
        <v>0</v>
      </c>
      <c r="I247" s="82">
        <v>0</v>
      </c>
      <c r="J247" s="82">
        <v>0</v>
      </c>
      <c r="K247" s="82">
        <v>0</v>
      </c>
      <c r="L247" s="335">
        <v>50000</v>
      </c>
    </row>
    <row r="248" spans="1:12" s="7" customFormat="1" ht="12.75" hidden="1">
      <c r="A248" s="126"/>
      <c r="B248" s="127"/>
      <c r="C248" s="76">
        <v>6058</v>
      </c>
      <c r="D248" s="77" t="s">
        <v>198</v>
      </c>
      <c r="E248" s="78">
        <f aca="true" t="shared" si="47" ref="E248:L248">SUM(E249:E250)</f>
        <v>0</v>
      </c>
      <c r="F248" s="78">
        <f t="shared" si="47"/>
        <v>0</v>
      </c>
      <c r="G248" s="78">
        <f t="shared" si="47"/>
        <v>0</v>
      </c>
      <c r="H248" s="78">
        <f t="shared" si="47"/>
        <v>0</v>
      </c>
      <c r="I248" s="78">
        <f t="shared" si="47"/>
        <v>0</v>
      </c>
      <c r="J248" s="78">
        <f t="shared" si="47"/>
        <v>0</v>
      </c>
      <c r="K248" s="78">
        <f t="shared" si="47"/>
        <v>0</v>
      </c>
      <c r="L248" s="78">
        <f t="shared" si="47"/>
        <v>0</v>
      </c>
    </row>
    <row r="249" spans="1:12" s="7" customFormat="1" ht="12.75" hidden="1">
      <c r="A249" s="126"/>
      <c r="B249" s="127"/>
      <c r="C249" s="76"/>
      <c r="D249" s="77" t="s">
        <v>308</v>
      </c>
      <c r="E249" s="79">
        <v>0</v>
      </c>
      <c r="F249" s="317"/>
      <c r="G249" s="317"/>
      <c r="H249" s="317"/>
      <c r="I249" s="317"/>
      <c r="J249" s="317"/>
      <c r="K249" s="317"/>
      <c r="L249" s="79">
        <v>0</v>
      </c>
    </row>
    <row r="250" spans="1:12" s="7" customFormat="1" ht="12.75" hidden="1">
      <c r="A250" s="126"/>
      <c r="B250" s="127"/>
      <c r="C250" s="76"/>
      <c r="D250" s="77"/>
      <c r="E250" s="79">
        <v>0</v>
      </c>
      <c r="F250" s="317"/>
      <c r="G250" s="317"/>
      <c r="H250" s="317"/>
      <c r="I250" s="317"/>
      <c r="J250" s="317"/>
      <c r="K250" s="317"/>
      <c r="L250" s="79">
        <v>0</v>
      </c>
    </row>
    <row r="251" spans="1:12" s="7" customFormat="1" ht="12.75" hidden="1">
      <c r="A251" s="126"/>
      <c r="B251" s="127"/>
      <c r="C251" s="80">
        <v>6059</v>
      </c>
      <c r="D251" s="81" t="s">
        <v>198</v>
      </c>
      <c r="E251" s="82">
        <f aca="true" t="shared" si="48" ref="E251:L251">SUM(E252:E253)</f>
        <v>0</v>
      </c>
      <c r="F251" s="82">
        <f t="shared" si="48"/>
        <v>0</v>
      </c>
      <c r="G251" s="82">
        <f t="shared" si="48"/>
        <v>0</v>
      </c>
      <c r="H251" s="82">
        <f t="shared" si="48"/>
        <v>0</v>
      </c>
      <c r="I251" s="82">
        <f t="shared" si="48"/>
        <v>0</v>
      </c>
      <c r="J251" s="82">
        <f t="shared" si="48"/>
        <v>0</v>
      </c>
      <c r="K251" s="82">
        <f t="shared" si="48"/>
        <v>0</v>
      </c>
      <c r="L251" s="82">
        <f t="shared" si="48"/>
        <v>0</v>
      </c>
    </row>
    <row r="252" spans="1:12" s="7" customFormat="1" ht="12.75" hidden="1">
      <c r="A252" s="126"/>
      <c r="B252" s="127"/>
      <c r="C252" s="76"/>
      <c r="D252" s="77" t="s">
        <v>308</v>
      </c>
      <c r="E252" s="79">
        <v>0</v>
      </c>
      <c r="F252" s="318"/>
      <c r="G252" s="318"/>
      <c r="H252" s="318"/>
      <c r="I252" s="318"/>
      <c r="J252" s="318"/>
      <c r="K252" s="318"/>
      <c r="L252" s="79">
        <v>0</v>
      </c>
    </row>
    <row r="253" spans="1:12" s="7" customFormat="1" ht="12.75" hidden="1">
      <c r="A253" s="126"/>
      <c r="B253" s="127"/>
      <c r="C253" s="83"/>
      <c r="D253" s="84"/>
      <c r="E253" s="85">
        <v>0</v>
      </c>
      <c r="F253" s="319"/>
      <c r="G253" s="319"/>
      <c r="H253" s="319"/>
      <c r="I253" s="319"/>
      <c r="J253" s="319"/>
      <c r="K253" s="319"/>
      <c r="L253" s="85">
        <v>0</v>
      </c>
    </row>
    <row r="254" spans="1:12" s="13" customFormat="1" ht="12.75">
      <c r="A254" s="126"/>
      <c r="B254" s="338">
        <v>80104</v>
      </c>
      <c r="C254" s="315"/>
      <c r="D254" s="169" t="s">
        <v>248</v>
      </c>
      <c r="E254" s="170">
        <f>SUM(E255)</f>
        <v>431832</v>
      </c>
      <c r="F254" s="170">
        <f aca="true" t="shared" si="49" ref="F254:L254">SUM(F255)</f>
        <v>431832</v>
      </c>
      <c r="G254" s="170">
        <f t="shared" si="49"/>
        <v>0</v>
      </c>
      <c r="H254" s="170">
        <f t="shared" si="49"/>
        <v>0</v>
      </c>
      <c r="I254" s="170">
        <f t="shared" si="49"/>
        <v>431832</v>
      </c>
      <c r="J254" s="170">
        <f t="shared" si="49"/>
        <v>0</v>
      </c>
      <c r="K254" s="170">
        <f t="shared" si="49"/>
        <v>0</v>
      </c>
      <c r="L254" s="170">
        <f t="shared" si="49"/>
        <v>0</v>
      </c>
    </row>
    <row r="255" spans="1:12" s="13" customFormat="1" ht="12.75">
      <c r="A255" s="126"/>
      <c r="B255" s="127"/>
      <c r="C255" s="97">
        <v>2510</v>
      </c>
      <c r="D255" s="98" t="s">
        <v>249</v>
      </c>
      <c r="E255" s="171">
        <v>431832</v>
      </c>
      <c r="F255" s="171">
        <v>431832</v>
      </c>
      <c r="G255" s="364">
        <v>0</v>
      </c>
      <c r="H255" s="364">
        <v>0</v>
      </c>
      <c r="I255" s="171">
        <v>431832</v>
      </c>
      <c r="J255" s="364">
        <v>0</v>
      </c>
      <c r="K255" s="364">
        <v>0</v>
      </c>
      <c r="L255" s="364">
        <v>0</v>
      </c>
    </row>
    <row r="256" spans="1:12" s="13" customFormat="1" ht="12.75">
      <c r="A256" s="126"/>
      <c r="B256" s="324">
        <v>80110</v>
      </c>
      <c r="C256" s="315"/>
      <c r="D256" s="17" t="s">
        <v>177</v>
      </c>
      <c r="E256" s="129">
        <f aca="true" t="shared" si="50" ref="E256:L256">SUM(E257:E277)</f>
        <v>1617168</v>
      </c>
      <c r="F256" s="129">
        <f t="shared" si="50"/>
        <v>1617168</v>
      </c>
      <c r="G256" s="129">
        <f t="shared" si="50"/>
        <v>1002646</v>
      </c>
      <c r="H256" s="129">
        <f t="shared" si="50"/>
        <v>178635</v>
      </c>
      <c r="I256" s="129">
        <f t="shared" si="50"/>
        <v>0</v>
      </c>
      <c r="J256" s="129">
        <f t="shared" si="50"/>
        <v>0</v>
      </c>
      <c r="K256" s="129">
        <f t="shared" si="50"/>
        <v>0</v>
      </c>
      <c r="L256" s="129">
        <f t="shared" si="50"/>
        <v>0</v>
      </c>
    </row>
    <row r="257" spans="1:12" s="13" customFormat="1" ht="12.75">
      <c r="A257" s="126"/>
      <c r="B257" s="127"/>
      <c r="C257" s="155">
        <v>3020</v>
      </c>
      <c r="D257" s="156" t="s">
        <v>283</v>
      </c>
      <c r="E257" s="157">
        <v>57774</v>
      </c>
      <c r="F257" s="157">
        <v>57774</v>
      </c>
      <c r="G257" s="379">
        <v>0</v>
      </c>
      <c r="H257" s="379">
        <v>0</v>
      </c>
      <c r="I257" s="379">
        <v>0</v>
      </c>
      <c r="J257" s="379">
        <v>0</v>
      </c>
      <c r="K257" s="379">
        <v>0</v>
      </c>
      <c r="L257" s="379">
        <v>0</v>
      </c>
    </row>
    <row r="258" spans="1:12" s="13" customFormat="1" ht="12.75">
      <c r="A258" s="126"/>
      <c r="B258" s="127"/>
      <c r="C258" s="91">
        <v>4010</v>
      </c>
      <c r="D258" s="92" t="s">
        <v>211</v>
      </c>
      <c r="E258" s="93">
        <v>930528</v>
      </c>
      <c r="F258" s="93">
        <v>930528</v>
      </c>
      <c r="G258" s="93">
        <v>930528</v>
      </c>
      <c r="H258" s="317">
        <v>0</v>
      </c>
      <c r="I258" s="317">
        <v>0</v>
      </c>
      <c r="J258" s="317">
        <v>0</v>
      </c>
      <c r="K258" s="317">
        <v>0</v>
      </c>
      <c r="L258" s="317">
        <v>0</v>
      </c>
    </row>
    <row r="259" spans="1:12" s="13" customFormat="1" ht="12.75">
      <c r="A259" s="126"/>
      <c r="B259" s="127"/>
      <c r="C259" s="91">
        <v>4040</v>
      </c>
      <c r="D259" s="92" t="s">
        <v>212</v>
      </c>
      <c r="E259" s="93">
        <v>70118</v>
      </c>
      <c r="F259" s="93">
        <v>70118</v>
      </c>
      <c r="G259" s="93">
        <v>70118</v>
      </c>
      <c r="H259" s="317">
        <v>0</v>
      </c>
      <c r="I259" s="317">
        <v>0</v>
      </c>
      <c r="J259" s="317">
        <v>0</v>
      </c>
      <c r="K259" s="317">
        <v>0</v>
      </c>
      <c r="L259" s="317">
        <v>0</v>
      </c>
    </row>
    <row r="260" spans="1:12" s="13" customFormat="1" ht="12.75">
      <c r="A260" s="126"/>
      <c r="B260" s="127"/>
      <c r="C260" s="91">
        <v>4110</v>
      </c>
      <c r="D260" s="92" t="s">
        <v>209</v>
      </c>
      <c r="E260" s="93">
        <v>153866</v>
      </c>
      <c r="F260" s="93">
        <v>153866</v>
      </c>
      <c r="G260" s="317">
        <v>0</v>
      </c>
      <c r="H260" s="93">
        <v>153866</v>
      </c>
      <c r="I260" s="317">
        <v>0</v>
      </c>
      <c r="J260" s="317">
        <v>0</v>
      </c>
      <c r="K260" s="317">
        <v>0</v>
      </c>
      <c r="L260" s="317">
        <v>0</v>
      </c>
    </row>
    <row r="261" spans="1:12" s="13" customFormat="1" ht="12.75">
      <c r="A261" s="126"/>
      <c r="B261" s="127"/>
      <c r="C261" s="91">
        <v>4120</v>
      </c>
      <c r="D261" s="92" t="s">
        <v>210</v>
      </c>
      <c r="E261" s="93">
        <v>24769</v>
      </c>
      <c r="F261" s="93">
        <v>24769</v>
      </c>
      <c r="G261" s="317">
        <v>0</v>
      </c>
      <c r="H261" s="93">
        <v>24769</v>
      </c>
      <c r="I261" s="317">
        <v>0</v>
      </c>
      <c r="J261" s="317">
        <v>0</v>
      </c>
      <c r="K261" s="317">
        <v>0</v>
      </c>
      <c r="L261" s="317">
        <v>0</v>
      </c>
    </row>
    <row r="262" spans="1:12" s="13" customFormat="1" ht="12.75">
      <c r="A262" s="126"/>
      <c r="B262" s="127"/>
      <c r="C262" s="91">
        <v>4170</v>
      </c>
      <c r="D262" s="92" t="s">
        <v>205</v>
      </c>
      <c r="E262" s="93">
        <v>2000</v>
      </c>
      <c r="F262" s="93">
        <v>2000</v>
      </c>
      <c r="G262" s="93">
        <v>2000</v>
      </c>
      <c r="H262" s="317"/>
      <c r="I262" s="317">
        <v>0</v>
      </c>
      <c r="J262" s="317">
        <v>0</v>
      </c>
      <c r="K262" s="317">
        <v>0</v>
      </c>
      <c r="L262" s="317">
        <v>0</v>
      </c>
    </row>
    <row r="263" spans="1:12" s="13" customFormat="1" ht="12.75">
      <c r="A263" s="126"/>
      <c r="B263" s="127"/>
      <c r="C263" s="91">
        <v>4210</v>
      </c>
      <c r="D263" s="92" t="s">
        <v>206</v>
      </c>
      <c r="E263" s="93">
        <v>150000</v>
      </c>
      <c r="F263" s="93">
        <v>150000</v>
      </c>
      <c r="G263" s="317">
        <v>0</v>
      </c>
      <c r="H263" s="317">
        <v>0</v>
      </c>
      <c r="I263" s="317">
        <v>0</v>
      </c>
      <c r="J263" s="317">
        <v>0</v>
      </c>
      <c r="K263" s="317">
        <v>0</v>
      </c>
      <c r="L263" s="317">
        <v>0</v>
      </c>
    </row>
    <row r="264" spans="1:12" s="13" customFormat="1" ht="12.75">
      <c r="A264" s="126"/>
      <c r="B264" s="127"/>
      <c r="C264" s="91">
        <v>4240</v>
      </c>
      <c r="D264" s="92" t="s">
        <v>244</v>
      </c>
      <c r="E264" s="93">
        <v>7000</v>
      </c>
      <c r="F264" s="93">
        <v>7000</v>
      </c>
      <c r="G264" s="317">
        <v>0</v>
      </c>
      <c r="H264" s="317">
        <v>0</v>
      </c>
      <c r="I264" s="317">
        <v>0</v>
      </c>
      <c r="J264" s="317">
        <v>0</v>
      </c>
      <c r="K264" s="317">
        <v>0</v>
      </c>
      <c r="L264" s="317">
        <v>0</v>
      </c>
    </row>
    <row r="265" spans="1:12" s="13" customFormat="1" ht="12.75">
      <c r="A265" s="126"/>
      <c r="B265" s="127"/>
      <c r="C265" s="91">
        <v>4260</v>
      </c>
      <c r="D265" s="92" t="s">
        <v>213</v>
      </c>
      <c r="E265" s="93">
        <v>28350</v>
      </c>
      <c r="F265" s="93">
        <v>28350</v>
      </c>
      <c r="G265" s="317">
        <v>0</v>
      </c>
      <c r="H265" s="317">
        <v>0</v>
      </c>
      <c r="I265" s="317">
        <v>0</v>
      </c>
      <c r="J265" s="317">
        <v>0</v>
      </c>
      <c r="K265" s="317">
        <v>0</v>
      </c>
      <c r="L265" s="317">
        <v>0</v>
      </c>
    </row>
    <row r="266" spans="1:12" s="13" customFormat="1" ht="12.75">
      <c r="A266" s="126"/>
      <c r="B266" s="127"/>
      <c r="C266" s="91">
        <v>4270</v>
      </c>
      <c r="D266" s="92" t="s">
        <v>196</v>
      </c>
      <c r="E266" s="93">
        <v>15000</v>
      </c>
      <c r="F266" s="93">
        <v>15000</v>
      </c>
      <c r="G266" s="317">
        <v>0</v>
      </c>
      <c r="H266" s="317">
        <v>0</v>
      </c>
      <c r="I266" s="317">
        <v>0</v>
      </c>
      <c r="J266" s="317">
        <v>0</v>
      </c>
      <c r="K266" s="317">
        <v>0</v>
      </c>
      <c r="L266" s="317">
        <v>0</v>
      </c>
    </row>
    <row r="267" spans="1:12" s="13" customFormat="1" ht="12.75">
      <c r="A267" s="126"/>
      <c r="B267" s="127"/>
      <c r="C267" s="91">
        <v>4300</v>
      </c>
      <c r="D267" s="92" t="s">
        <v>202</v>
      </c>
      <c r="E267" s="93">
        <v>100000</v>
      </c>
      <c r="F267" s="93">
        <v>100000</v>
      </c>
      <c r="G267" s="317">
        <v>0</v>
      </c>
      <c r="H267" s="317">
        <v>0</v>
      </c>
      <c r="I267" s="317">
        <v>0</v>
      </c>
      <c r="J267" s="317">
        <v>0</v>
      </c>
      <c r="K267" s="317">
        <v>0</v>
      </c>
      <c r="L267" s="317">
        <v>0</v>
      </c>
    </row>
    <row r="268" spans="1:12" s="13" customFormat="1" ht="12.75">
      <c r="A268" s="126"/>
      <c r="B268" s="127"/>
      <c r="C268" s="91">
        <v>4350</v>
      </c>
      <c r="D268" s="92" t="s">
        <v>214</v>
      </c>
      <c r="E268" s="93">
        <v>2000</v>
      </c>
      <c r="F268" s="93">
        <v>2000</v>
      </c>
      <c r="G268" s="317">
        <v>0</v>
      </c>
      <c r="H268" s="317">
        <v>0</v>
      </c>
      <c r="I268" s="317">
        <v>0</v>
      </c>
      <c r="J268" s="317">
        <v>0</v>
      </c>
      <c r="K268" s="317">
        <v>0</v>
      </c>
      <c r="L268" s="317">
        <v>0</v>
      </c>
    </row>
    <row r="269" spans="1:12" s="13" customFormat="1" ht="12.75">
      <c r="A269" s="126"/>
      <c r="B269" s="127"/>
      <c r="C269" s="149">
        <v>4390</v>
      </c>
      <c r="D269" s="150" t="s">
        <v>245</v>
      </c>
      <c r="E269" s="151">
        <v>5500</v>
      </c>
      <c r="F269" s="151">
        <v>5500</v>
      </c>
      <c r="G269" s="335">
        <v>0</v>
      </c>
      <c r="H269" s="335">
        <v>0</v>
      </c>
      <c r="I269" s="335">
        <v>0</v>
      </c>
      <c r="J269" s="335">
        <v>0</v>
      </c>
      <c r="K269" s="335">
        <v>0</v>
      </c>
      <c r="L269" s="335">
        <v>0</v>
      </c>
    </row>
    <row r="270" spans="1:12" s="13" customFormat="1" ht="12.75">
      <c r="A270" s="126"/>
      <c r="B270" s="127"/>
      <c r="C270" s="152"/>
      <c r="D270" s="153" t="s">
        <v>246</v>
      </c>
      <c r="E270" s="154"/>
      <c r="F270" s="154"/>
      <c r="G270" s="340"/>
      <c r="H270" s="340"/>
      <c r="I270" s="340"/>
      <c r="J270" s="340"/>
      <c r="K270" s="340"/>
      <c r="L270" s="340"/>
    </row>
    <row r="271" spans="1:12" s="13" customFormat="1" ht="12.75">
      <c r="A271" s="126"/>
      <c r="B271" s="127"/>
      <c r="C271" s="91">
        <v>4410</v>
      </c>
      <c r="D271" s="92" t="s">
        <v>226</v>
      </c>
      <c r="E271" s="93">
        <v>3000</v>
      </c>
      <c r="F271" s="93">
        <v>3000</v>
      </c>
      <c r="G271" s="317">
        <v>0</v>
      </c>
      <c r="H271" s="317">
        <v>0</v>
      </c>
      <c r="I271" s="317">
        <v>0</v>
      </c>
      <c r="J271" s="317">
        <v>0</v>
      </c>
      <c r="K271" s="317">
        <v>0</v>
      </c>
      <c r="L271" s="317">
        <v>0</v>
      </c>
    </row>
    <row r="272" spans="1:12" s="13" customFormat="1" ht="12.75">
      <c r="A272" s="126"/>
      <c r="B272" s="127"/>
      <c r="C272" s="91">
        <v>4430</v>
      </c>
      <c r="D272" s="92" t="s">
        <v>203</v>
      </c>
      <c r="E272" s="93">
        <v>6510</v>
      </c>
      <c r="F272" s="93">
        <v>6510</v>
      </c>
      <c r="G272" s="317">
        <v>0</v>
      </c>
      <c r="H272" s="317">
        <v>0</v>
      </c>
      <c r="I272" s="317">
        <v>0</v>
      </c>
      <c r="J272" s="317">
        <v>0</v>
      </c>
      <c r="K272" s="317">
        <v>0</v>
      </c>
      <c r="L272" s="317">
        <v>0</v>
      </c>
    </row>
    <row r="273" spans="1:12" s="13" customFormat="1" ht="12.75">
      <c r="A273" s="126"/>
      <c r="B273" s="127"/>
      <c r="C273" s="91">
        <v>4440</v>
      </c>
      <c r="D273" s="92" t="s">
        <v>217</v>
      </c>
      <c r="E273" s="93">
        <v>53253</v>
      </c>
      <c r="F273" s="93">
        <v>53253</v>
      </c>
      <c r="G273" s="317">
        <v>0</v>
      </c>
      <c r="H273" s="93">
        <v>0</v>
      </c>
      <c r="I273" s="317">
        <v>0</v>
      </c>
      <c r="J273" s="317">
        <v>0</v>
      </c>
      <c r="K273" s="317">
        <v>0</v>
      </c>
      <c r="L273" s="317">
        <v>0</v>
      </c>
    </row>
    <row r="274" spans="1:12" s="13" customFormat="1" ht="12.75">
      <c r="A274" s="126"/>
      <c r="B274" s="127"/>
      <c r="C274" s="149">
        <v>4740</v>
      </c>
      <c r="D274" s="150" t="s">
        <v>220</v>
      </c>
      <c r="E274" s="151">
        <v>1500</v>
      </c>
      <c r="F274" s="151">
        <v>1500</v>
      </c>
      <c r="G274" s="335">
        <v>0</v>
      </c>
      <c r="H274" s="335">
        <v>0</v>
      </c>
      <c r="I274" s="335">
        <v>0</v>
      </c>
      <c r="J274" s="335">
        <v>0</v>
      </c>
      <c r="K274" s="335">
        <v>0</v>
      </c>
      <c r="L274" s="335">
        <v>0</v>
      </c>
    </row>
    <row r="275" spans="1:12" s="13" customFormat="1" ht="12.75">
      <c r="A275" s="126"/>
      <c r="B275" s="127"/>
      <c r="C275" s="152"/>
      <c r="D275" s="153" t="s">
        <v>221</v>
      </c>
      <c r="E275" s="154"/>
      <c r="F275" s="154"/>
      <c r="G275" s="340"/>
      <c r="H275" s="340"/>
      <c r="I275" s="340"/>
      <c r="J275" s="340"/>
      <c r="K275" s="340"/>
      <c r="L275" s="340"/>
    </row>
    <row r="276" spans="1:12" s="13" customFormat="1" ht="12.75">
      <c r="A276" s="126"/>
      <c r="B276" s="127"/>
      <c r="C276" s="149">
        <v>4750</v>
      </c>
      <c r="D276" s="150" t="s">
        <v>222</v>
      </c>
      <c r="E276" s="151">
        <v>6000</v>
      </c>
      <c r="F276" s="151">
        <v>6000</v>
      </c>
      <c r="G276" s="335">
        <v>0</v>
      </c>
      <c r="H276" s="335">
        <v>0</v>
      </c>
      <c r="I276" s="335">
        <v>0</v>
      </c>
      <c r="J276" s="335">
        <v>0</v>
      </c>
      <c r="K276" s="335">
        <v>0</v>
      </c>
      <c r="L276" s="335">
        <v>0</v>
      </c>
    </row>
    <row r="277" spans="1:12" s="13" customFormat="1" ht="12.75">
      <c r="A277" s="126"/>
      <c r="B277" s="127"/>
      <c r="C277" s="152"/>
      <c r="D277" s="153" t="s">
        <v>223</v>
      </c>
      <c r="E277" s="154"/>
      <c r="F277" s="154"/>
      <c r="G277" s="340"/>
      <c r="H277" s="340"/>
      <c r="I277" s="340"/>
      <c r="J277" s="340"/>
      <c r="K277" s="340"/>
      <c r="L277" s="340"/>
    </row>
    <row r="278" spans="1:12" s="13" customFormat="1" ht="12.75">
      <c r="A278" s="126"/>
      <c r="B278" s="338">
        <v>80113</v>
      </c>
      <c r="C278" s="315"/>
      <c r="D278" s="169" t="s">
        <v>250</v>
      </c>
      <c r="E278" s="170">
        <f>SUM(E279:E282)</f>
        <v>305140</v>
      </c>
      <c r="F278" s="170">
        <f aca="true" t="shared" si="51" ref="F278:L278">SUM(F279:F282)</f>
        <v>305140</v>
      </c>
      <c r="G278" s="170">
        <f t="shared" si="51"/>
        <v>77700</v>
      </c>
      <c r="H278" s="170">
        <f t="shared" si="51"/>
        <v>13640</v>
      </c>
      <c r="I278" s="170">
        <f t="shared" si="51"/>
        <v>0</v>
      </c>
      <c r="J278" s="170">
        <f t="shared" si="51"/>
        <v>0</v>
      </c>
      <c r="K278" s="170">
        <f t="shared" si="51"/>
        <v>0</v>
      </c>
      <c r="L278" s="170">
        <f t="shared" si="51"/>
        <v>0</v>
      </c>
    </row>
    <row r="279" spans="1:12" s="13" customFormat="1" ht="12.75">
      <c r="A279" s="126"/>
      <c r="B279" s="127"/>
      <c r="C279" s="142">
        <v>4110</v>
      </c>
      <c r="D279" s="143" t="s">
        <v>209</v>
      </c>
      <c r="E279" s="144">
        <v>11735</v>
      </c>
      <c r="F279" s="144">
        <v>11735</v>
      </c>
      <c r="G279" s="325">
        <v>0</v>
      </c>
      <c r="H279" s="144">
        <v>11735</v>
      </c>
      <c r="I279" s="325">
        <v>0</v>
      </c>
      <c r="J279" s="325">
        <v>0</v>
      </c>
      <c r="K279" s="325">
        <v>0</v>
      </c>
      <c r="L279" s="325">
        <v>0</v>
      </c>
    </row>
    <row r="280" spans="1:12" s="13" customFormat="1" ht="12.75">
      <c r="A280" s="126"/>
      <c r="B280" s="127"/>
      <c r="C280" s="91">
        <v>4120</v>
      </c>
      <c r="D280" s="92" t="s">
        <v>210</v>
      </c>
      <c r="E280" s="93">
        <v>1905</v>
      </c>
      <c r="F280" s="93">
        <v>1905</v>
      </c>
      <c r="G280" s="317">
        <v>0</v>
      </c>
      <c r="H280" s="93">
        <v>1905</v>
      </c>
      <c r="I280" s="317">
        <v>0</v>
      </c>
      <c r="J280" s="317">
        <v>0</v>
      </c>
      <c r="K280" s="317">
        <v>0</v>
      </c>
      <c r="L280" s="317">
        <v>0</v>
      </c>
    </row>
    <row r="281" spans="1:12" s="13" customFormat="1" ht="12.75">
      <c r="A281" s="126"/>
      <c r="B281" s="127"/>
      <c r="C281" s="91">
        <v>4170</v>
      </c>
      <c r="D281" s="92" t="s">
        <v>205</v>
      </c>
      <c r="E281" s="93">
        <v>77700</v>
      </c>
      <c r="F281" s="93">
        <v>77700</v>
      </c>
      <c r="G281" s="93">
        <v>77700</v>
      </c>
      <c r="H281" s="317">
        <v>0</v>
      </c>
      <c r="I281" s="317">
        <v>0</v>
      </c>
      <c r="J281" s="317">
        <v>0</v>
      </c>
      <c r="K281" s="317">
        <v>0</v>
      </c>
      <c r="L281" s="317">
        <v>0</v>
      </c>
    </row>
    <row r="282" spans="1:12" s="13" customFormat="1" ht="12.75">
      <c r="A282" s="126"/>
      <c r="B282" s="127"/>
      <c r="C282" s="145">
        <v>4300</v>
      </c>
      <c r="D282" s="146" t="s">
        <v>202</v>
      </c>
      <c r="E282" s="147">
        <v>213800</v>
      </c>
      <c r="F282" s="147">
        <v>213800</v>
      </c>
      <c r="G282" s="339">
        <v>0</v>
      </c>
      <c r="H282" s="339">
        <v>0</v>
      </c>
      <c r="I282" s="339">
        <v>0</v>
      </c>
      <c r="J282" s="339">
        <v>0</v>
      </c>
      <c r="K282" s="339">
        <v>0</v>
      </c>
      <c r="L282" s="339">
        <v>0</v>
      </c>
    </row>
    <row r="283" spans="1:12" s="13" customFormat="1" ht="12.75">
      <c r="A283" s="126"/>
      <c r="B283" s="338">
        <v>80146</v>
      </c>
      <c r="C283" s="315"/>
      <c r="D283" s="169" t="s">
        <v>251</v>
      </c>
      <c r="E283" s="170">
        <f>SUM(E284:E285)</f>
        <v>22333</v>
      </c>
      <c r="F283" s="170">
        <f aca="true" t="shared" si="52" ref="F283:L283">SUM(F284:F285)</f>
        <v>22333</v>
      </c>
      <c r="G283" s="170">
        <f t="shared" si="52"/>
        <v>0</v>
      </c>
      <c r="H283" s="170">
        <f t="shared" si="52"/>
        <v>0</v>
      </c>
      <c r="I283" s="170">
        <f t="shared" si="52"/>
        <v>0</v>
      </c>
      <c r="J283" s="170">
        <f t="shared" si="52"/>
        <v>0</v>
      </c>
      <c r="K283" s="170">
        <f t="shared" si="52"/>
        <v>0</v>
      </c>
      <c r="L283" s="170">
        <f t="shared" si="52"/>
        <v>0</v>
      </c>
    </row>
    <row r="284" spans="1:12" s="13" customFormat="1" ht="12.75">
      <c r="A284" s="126"/>
      <c r="B284" s="127"/>
      <c r="C284" s="142">
        <v>4410</v>
      </c>
      <c r="D284" s="143" t="s">
        <v>226</v>
      </c>
      <c r="E284" s="144">
        <v>4000</v>
      </c>
      <c r="F284" s="144">
        <v>4000</v>
      </c>
      <c r="G284" s="325">
        <v>0</v>
      </c>
      <c r="H284" s="325">
        <v>0</v>
      </c>
      <c r="I284" s="325">
        <v>0</v>
      </c>
      <c r="J284" s="325">
        <v>0</v>
      </c>
      <c r="K284" s="325">
        <v>0</v>
      </c>
      <c r="L284" s="325">
        <v>0</v>
      </c>
    </row>
    <row r="285" spans="1:12" s="13" customFormat="1" ht="12.75">
      <c r="A285" s="126"/>
      <c r="B285" s="127"/>
      <c r="C285" s="149">
        <v>4700</v>
      </c>
      <c r="D285" s="150" t="s">
        <v>218</v>
      </c>
      <c r="E285" s="151">
        <v>18333</v>
      </c>
      <c r="F285" s="151">
        <v>18333</v>
      </c>
      <c r="G285" s="335">
        <v>0</v>
      </c>
      <c r="H285" s="335">
        <v>0</v>
      </c>
      <c r="I285" s="335">
        <v>0</v>
      </c>
      <c r="J285" s="335">
        <v>0</v>
      </c>
      <c r="K285" s="335">
        <v>0</v>
      </c>
      <c r="L285" s="335">
        <v>0</v>
      </c>
    </row>
    <row r="286" spans="1:12" s="13" customFormat="1" ht="12.75">
      <c r="A286" s="126"/>
      <c r="B286" s="127"/>
      <c r="C286" s="174"/>
      <c r="D286" s="98" t="s">
        <v>219</v>
      </c>
      <c r="E286" s="175"/>
      <c r="F286" s="364"/>
      <c r="G286" s="364"/>
      <c r="H286" s="364"/>
      <c r="I286" s="364"/>
      <c r="J286" s="364"/>
      <c r="K286" s="364"/>
      <c r="L286" s="364"/>
    </row>
    <row r="287" spans="1:12" s="13" customFormat="1" ht="12.75">
      <c r="A287" s="126"/>
      <c r="B287" s="338">
        <v>80195</v>
      </c>
      <c r="C287" s="315"/>
      <c r="D287" s="169" t="s">
        <v>178</v>
      </c>
      <c r="E287" s="170">
        <f>SUM(E288:E289)</f>
        <v>16400</v>
      </c>
      <c r="F287" s="170">
        <f aca="true" t="shared" si="53" ref="F287:L287">SUM(F288:F289)</f>
        <v>16400</v>
      </c>
      <c r="G287" s="170">
        <f t="shared" si="53"/>
        <v>400</v>
      </c>
      <c r="H287" s="170">
        <f t="shared" si="53"/>
        <v>0</v>
      </c>
      <c r="I287" s="170">
        <f t="shared" si="53"/>
        <v>0</v>
      </c>
      <c r="J287" s="170">
        <f t="shared" si="53"/>
        <v>0</v>
      </c>
      <c r="K287" s="170">
        <f t="shared" si="53"/>
        <v>0</v>
      </c>
      <c r="L287" s="170">
        <f t="shared" si="53"/>
        <v>0</v>
      </c>
    </row>
    <row r="288" spans="1:12" s="13" customFormat="1" ht="12.75">
      <c r="A288" s="126"/>
      <c r="B288" s="127"/>
      <c r="C288" s="97">
        <v>4170</v>
      </c>
      <c r="D288" s="98" t="s">
        <v>205</v>
      </c>
      <c r="E288" s="171">
        <v>400</v>
      </c>
      <c r="F288" s="171">
        <v>400</v>
      </c>
      <c r="G288" s="171">
        <v>400</v>
      </c>
      <c r="H288" s="171">
        <v>0</v>
      </c>
      <c r="I288" s="171">
        <v>0</v>
      </c>
      <c r="J288" s="171">
        <v>0</v>
      </c>
      <c r="K288" s="171">
        <v>0</v>
      </c>
      <c r="L288" s="171">
        <v>0</v>
      </c>
    </row>
    <row r="289" spans="1:12" s="13" customFormat="1" ht="12.75">
      <c r="A289" s="126"/>
      <c r="B289" s="127"/>
      <c r="C289" s="145">
        <v>4300</v>
      </c>
      <c r="D289" s="146" t="s">
        <v>202</v>
      </c>
      <c r="E289" s="147">
        <v>16000</v>
      </c>
      <c r="F289" s="147">
        <v>16000</v>
      </c>
      <c r="G289" s="339">
        <v>0</v>
      </c>
      <c r="H289" s="339">
        <v>0</v>
      </c>
      <c r="I289" s="339">
        <v>0</v>
      </c>
      <c r="J289" s="339">
        <v>0</v>
      </c>
      <c r="K289" s="339">
        <v>0</v>
      </c>
      <c r="L289" s="339">
        <v>0</v>
      </c>
    </row>
    <row r="290" spans="1:12" s="13" customFormat="1" ht="12.75">
      <c r="A290" s="323">
        <v>851</v>
      </c>
      <c r="B290" s="172"/>
      <c r="C290" s="337"/>
      <c r="D290" s="192" t="s">
        <v>252</v>
      </c>
      <c r="E290" s="312">
        <f aca="true" t="shared" si="54" ref="E290:L290">SUM(E291,E304,E297,E294,)</f>
        <v>169000</v>
      </c>
      <c r="F290" s="312">
        <f t="shared" si="54"/>
        <v>169000</v>
      </c>
      <c r="G290" s="312">
        <f t="shared" si="54"/>
        <v>37080</v>
      </c>
      <c r="H290" s="312">
        <f t="shared" si="54"/>
        <v>4400</v>
      </c>
      <c r="I290" s="312">
        <f t="shared" si="54"/>
        <v>0</v>
      </c>
      <c r="J290" s="312">
        <f t="shared" si="54"/>
        <v>0</v>
      </c>
      <c r="K290" s="312">
        <f t="shared" si="54"/>
        <v>0</v>
      </c>
      <c r="L290" s="312">
        <f t="shared" si="54"/>
        <v>0</v>
      </c>
    </row>
    <row r="291" spans="1:12" s="13" customFormat="1" ht="12.75">
      <c r="A291" s="126"/>
      <c r="B291" s="324">
        <v>85121</v>
      </c>
      <c r="C291" s="315"/>
      <c r="D291" s="17" t="s">
        <v>309</v>
      </c>
      <c r="E291" s="129">
        <f>SUM(,E292)</f>
        <v>100000</v>
      </c>
      <c r="F291" s="129">
        <f aca="true" t="shared" si="55" ref="F291:L291">SUM(,F292)</f>
        <v>100000</v>
      </c>
      <c r="G291" s="129">
        <f t="shared" si="55"/>
        <v>0</v>
      </c>
      <c r="H291" s="129">
        <f t="shared" si="55"/>
        <v>0</v>
      </c>
      <c r="I291" s="129">
        <f t="shared" si="55"/>
        <v>0</v>
      </c>
      <c r="J291" s="129">
        <f t="shared" si="55"/>
        <v>0</v>
      </c>
      <c r="K291" s="129">
        <f t="shared" si="55"/>
        <v>0</v>
      </c>
      <c r="L291" s="129">
        <f t="shared" si="55"/>
        <v>0</v>
      </c>
    </row>
    <row r="292" spans="1:12" s="13" customFormat="1" ht="12.75">
      <c r="A292" s="126"/>
      <c r="B292" s="177"/>
      <c r="C292" s="91">
        <v>4270</v>
      </c>
      <c r="D292" s="92" t="s">
        <v>196</v>
      </c>
      <c r="E292" s="88">
        <f>SUM(E293)</f>
        <v>100000</v>
      </c>
      <c r="F292" s="88">
        <f aca="true" t="shared" si="56" ref="F292:L292">SUM(F293)</f>
        <v>100000</v>
      </c>
      <c r="G292" s="88">
        <f t="shared" si="56"/>
        <v>0</v>
      </c>
      <c r="H292" s="88">
        <f t="shared" si="56"/>
        <v>0</v>
      </c>
      <c r="I292" s="88">
        <f t="shared" si="56"/>
        <v>0</v>
      </c>
      <c r="J292" s="88">
        <f t="shared" si="56"/>
        <v>0</v>
      </c>
      <c r="K292" s="88">
        <f t="shared" si="56"/>
        <v>0</v>
      </c>
      <c r="L292" s="88">
        <f t="shared" si="56"/>
        <v>0</v>
      </c>
    </row>
    <row r="293" spans="1:12" s="13" customFormat="1" ht="12.75">
      <c r="A293" s="126"/>
      <c r="B293" s="178"/>
      <c r="C293" s="97"/>
      <c r="D293" s="98" t="s">
        <v>366</v>
      </c>
      <c r="E293" s="171">
        <v>100000</v>
      </c>
      <c r="F293" s="171">
        <v>100000</v>
      </c>
      <c r="G293" s="171"/>
      <c r="H293" s="171"/>
      <c r="I293" s="171"/>
      <c r="J293" s="171"/>
      <c r="K293" s="171"/>
      <c r="L293" s="171"/>
    </row>
    <row r="294" spans="1:12" s="13" customFormat="1" ht="12.75">
      <c r="A294" s="126"/>
      <c r="B294" s="338">
        <v>85153</v>
      </c>
      <c r="C294" s="315"/>
      <c r="D294" s="169" t="s">
        <v>253</v>
      </c>
      <c r="E294" s="170">
        <f>SUM(E295:E296)</f>
        <v>8000</v>
      </c>
      <c r="F294" s="170">
        <f aca="true" t="shared" si="57" ref="F294:L294">SUM(F295:F296)</f>
        <v>8000</v>
      </c>
      <c r="G294" s="170">
        <f t="shared" si="57"/>
        <v>0</v>
      </c>
      <c r="H294" s="170">
        <f t="shared" si="57"/>
        <v>0</v>
      </c>
      <c r="I294" s="170">
        <f t="shared" si="57"/>
        <v>0</v>
      </c>
      <c r="J294" s="170">
        <f t="shared" si="57"/>
        <v>0</v>
      </c>
      <c r="K294" s="170">
        <f t="shared" si="57"/>
        <v>0</v>
      </c>
      <c r="L294" s="170">
        <f t="shared" si="57"/>
        <v>0</v>
      </c>
    </row>
    <row r="295" spans="1:12" s="13" customFormat="1" ht="12.75">
      <c r="A295" s="126"/>
      <c r="B295" s="127"/>
      <c r="C295" s="155">
        <v>4210</v>
      </c>
      <c r="D295" s="156" t="s">
        <v>206</v>
      </c>
      <c r="E295" s="157">
        <v>5000</v>
      </c>
      <c r="F295" s="157">
        <v>5000</v>
      </c>
      <c r="G295" s="320">
        <v>0</v>
      </c>
      <c r="H295" s="320">
        <v>0</v>
      </c>
      <c r="I295" s="320">
        <v>0</v>
      </c>
      <c r="J295" s="320">
        <v>0</v>
      </c>
      <c r="K295" s="320">
        <v>0</v>
      </c>
      <c r="L295" s="320">
        <v>0</v>
      </c>
    </row>
    <row r="296" spans="1:12" s="13" customFormat="1" ht="12.75">
      <c r="A296" s="126"/>
      <c r="B296" s="127"/>
      <c r="C296" s="145">
        <v>4300</v>
      </c>
      <c r="D296" s="146" t="s">
        <v>202</v>
      </c>
      <c r="E296" s="147">
        <v>3000</v>
      </c>
      <c r="F296" s="147">
        <v>3000</v>
      </c>
      <c r="G296" s="339">
        <v>0</v>
      </c>
      <c r="H296" s="339">
        <v>0</v>
      </c>
      <c r="I296" s="339">
        <v>0</v>
      </c>
      <c r="J296" s="339">
        <v>0</v>
      </c>
      <c r="K296" s="339">
        <v>0</v>
      </c>
      <c r="L296" s="339">
        <v>0</v>
      </c>
    </row>
    <row r="297" spans="1:12" s="13" customFormat="1" ht="12.75">
      <c r="A297" s="126"/>
      <c r="B297" s="338">
        <v>85154</v>
      </c>
      <c r="C297" s="315"/>
      <c r="D297" s="169" t="s">
        <v>254</v>
      </c>
      <c r="E297" s="170">
        <f>SUM(E298:E303)</f>
        <v>57000</v>
      </c>
      <c r="F297" s="170">
        <f aca="true" t="shared" si="58" ref="F297:L297">SUM(F298:F303)</f>
        <v>57000</v>
      </c>
      <c r="G297" s="170">
        <f t="shared" si="58"/>
        <v>37080</v>
      </c>
      <c r="H297" s="170">
        <f t="shared" si="58"/>
        <v>4400</v>
      </c>
      <c r="I297" s="170">
        <f t="shared" si="58"/>
        <v>0</v>
      </c>
      <c r="J297" s="170">
        <f t="shared" si="58"/>
        <v>0</v>
      </c>
      <c r="K297" s="170">
        <f t="shared" si="58"/>
        <v>0</v>
      </c>
      <c r="L297" s="170">
        <f t="shared" si="58"/>
        <v>0</v>
      </c>
    </row>
    <row r="298" spans="1:12" s="13" customFormat="1" ht="12.75">
      <c r="A298" s="126"/>
      <c r="B298" s="127"/>
      <c r="C298" s="142">
        <v>4110</v>
      </c>
      <c r="D298" s="143" t="s">
        <v>209</v>
      </c>
      <c r="E298" s="144">
        <v>4300</v>
      </c>
      <c r="F298" s="144">
        <v>4300</v>
      </c>
      <c r="G298" s="325">
        <v>0</v>
      </c>
      <c r="H298" s="144">
        <v>4300</v>
      </c>
      <c r="I298" s="325">
        <v>0</v>
      </c>
      <c r="J298" s="325">
        <v>0</v>
      </c>
      <c r="K298" s="325">
        <v>0</v>
      </c>
      <c r="L298" s="325">
        <v>0</v>
      </c>
    </row>
    <row r="299" spans="1:12" s="13" customFormat="1" ht="12.75">
      <c r="A299" s="126"/>
      <c r="B299" s="127"/>
      <c r="C299" s="91">
        <v>4120</v>
      </c>
      <c r="D299" s="92" t="s">
        <v>210</v>
      </c>
      <c r="E299" s="93">
        <v>100</v>
      </c>
      <c r="F299" s="93">
        <v>100</v>
      </c>
      <c r="G299" s="317">
        <v>0</v>
      </c>
      <c r="H299" s="93">
        <v>100</v>
      </c>
      <c r="I299" s="317">
        <v>0</v>
      </c>
      <c r="J299" s="317">
        <v>0</v>
      </c>
      <c r="K299" s="317">
        <v>0</v>
      </c>
      <c r="L299" s="317">
        <v>0</v>
      </c>
    </row>
    <row r="300" spans="1:12" s="13" customFormat="1" ht="12.75">
      <c r="A300" s="126"/>
      <c r="B300" s="127"/>
      <c r="C300" s="91">
        <v>4170</v>
      </c>
      <c r="D300" s="92" t="s">
        <v>205</v>
      </c>
      <c r="E300" s="93">
        <v>37080</v>
      </c>
      <c r="F300" s="93">
        <v>37080</v>
      </c>
      <c r="G300" s="93">
        <v>37080</v>
      </c>
      <c r="H300" s="317">
        <v>0</v>
      </c>
      <c r="I300" s="317">
        <v>0</v>
      </c>
      <c r="J300" s="317">
        <v>0</v>
      </c>
      <c r="K300" s="317">
        <v>0</v>
      </c>
      <c r="L300" s="317">
        <v>0</v>
      </c>
    </row>
    <row r="301" spans="1:12" s="13" customFormat="1" ht="12.75">
      <c r="A301" s="126"/>
      <c r="B301" s="127"/>
      <c r="C301" s="91">
        <v>4210</v>
      </c>
      <c r="D301" s="92" t="s">
        <v>206</v>
      </c>
      <c r="E301" s="93">
        <v>7720</v>
      </c>
      <c r="F301" s="93">
        <v>7720</v>
      </c>
      <c r="G301" s="317">
        <v>0</v>
      </c>
      <c r="H301" s="317">
        <v>0</v>
      </c>
      <c r="I301" s="317">
        <v>0</v>
      </c>
      <c r="J301" s="317">
        <v>0</v>
      </c>
      <c r="K301" s="317">
        <v>0</v>
      </c>
      <c r="L301" s="317">
        <v>0</v>
      </c>
    </row>
    <row r="302" spans="1:12" s="13" customFormat="1" ht="12.75">
      <c r="A302" s="126"/>
      <c r="B302" s="127"/>
      <c r="C302" s="91">
        <v>4260</v>
      </c>
      <c r="D302" s="92" t="s">
        <v>213</v>
      </c>
      <c r="E302" s="93">
        <v>2000</v>
      </c>
      <c r="F302" s="93">
        <v>2000</v>
      </c>
      <c r="G302" s="317">
        <v>0</v>
      </c>
      <c r="H302" s="317">
        <v>0</v>
      </c>
      <c r="I302" s="317">
        <v>0</v>
      </c>
      <c r="J302" s="317">
        <v>0</v>
      </c>
      <c r="K302" s="317">
        <v>0</v>
      </c>
      <c r="L302" s="317">
        <v>0</v>
      </c>
    </row>
    <row r="303" spans="1:12" s="13" customFormat="1" ht="12.75">
      <c r="A303" s="126"/>
      <c r="B303" s="127"/>
      <c r="C303" s="145">
        <v>4300</v>
      </c>
      <c r="D303" s="146" t="s">
        <v>202</v>
      </c>
      <c r="E303" s="147">
        <v>5800</v>
      </c>
      <c r="F303" s="147">
        <v>5800</v>
      </c>
      <c r="G303" s="339">
        <v>0</v>
      </c>
      <c r="H303" s="339">
        <v>0</v>
      </c>
      <c r="I303" s="339">
        <v>0</v>
      </c>
      <c r="J303" s="339">
        <v>0</v>
      </c>
      <c r="K303" s="339">
        <v>0</v>
      </c>
      <c r="L303" s="339">
        <v>0</v>
      </c>
    </row>
    <row r="304" spans="1:12" s="13" customFormat="1" ht="12.75">
      <c r="A304" s="126"/>
      <c r="B304" s="338">
        <v>85195</v>
      </c>
      <c r="C304" s="315"/>
      <c r="D304" s="169" t="s">
        <v>178</v>
      </c>
      <c r="E304" s="170">
        <f>SUM(E305)</f>
        <v>4000</v>
      </c>
      <c r="F304" s="170">
        <f aca="true" t="shared" si="59" ref="F304:L304">SUM(F305)</f>
        <v>4000</v>
      </c>
      <c r="G304" s="170">
        <f t="shared" si="59"/>
        <v>0</v>
      </c>
      <c r="H304" s="170">
        <f t="shared" si="59"/>
        <v>0</v>
      </c>
      <c r="I304" s="170">
        <f t="shared" si="59"/>
        <v>0</v>
      </c>
      <c r="J304" s="170">
        <f t="shared" si="59"/>
        <v>0</v>
      </c>
      <c r="K304" s="170">
        <f t="shared" si="59"/>
        <v>0</v>
      </c>
      <c r="L304" s="170">
        <f t="shared" si="59"/>
        <v>0</v>
      </c>
    </row>
    <row r="305" spans="1:12" s="13" customFormat="1" ht="12.75">
      <c r="A305" s="126"/>
      <c r="B305" s="179"/>
      <c r="C305" s="168">
        <v>4280</v>
      </c>
      <c r="D305" s="169" t="s">
        <v>227</v>
      </c>
      <c r="E305" s="170">
        <v>4000</v>
      </c>
      <c r="F305" s="170">
        <v>4000</v>
      </c>
      <c r="G305" s="380">
        <v>0</v>
      </c>
      <c r="H305" s="380">
        <v>0</v>
      </c>
      <c r="I305" s="380">
        <v>0</v>
      </c>
      <c r="J305" s="380">
        <v>0</v>
      </c>
      <c r="K305" s="380">
        <v>0</v>
      </c>
      <c r="L305" s="380">
        <v>0</v>
      </c>
    </row>
    <row r="306" spans="1:12" s="13" customFormat="1" ht="12.75">
      <c r="A306" s="375">
        <v>852</v>
      </c>
      <c r="B306" s="173"/>
      <c r="C306" s="134"/>
      <c r="D306" s="352" t="s">
        <v>179</v>
      </c>
      <c r="E306" s="376">
        <f aca="true" t="shared" si="60" ref="E306:L306">SUM(E307,E326,E330,E336,E338,E359,E366)</f>
        <v>3291598</v>
      </c>
      <c r="F306" s="376">
        <f t="shared" si="60"/>
        <v>3291598</v>
      </c>
      <c r="G306" s="376">
        <f t="shared" si="60"/>
        <v>321757</v>
      </c>
      <c r="H306" s="376">
        <f t="shared" si="60"/>
        <v>52225</v>
      </c>
      <c r="I306" s="376">
        <f t="shared" si="60"/>
        <v>0</v>
      </c>
      <c r="J306" s="376">
        <f t="shared" si="60"/>
        <v>0</v>
      </c>
      <c r="K306" s="376">
        <f t="shared" si="60"/>
        <v>0</v>
      </c>
      <c r="L306" s="376">
        <f t="shared" si="60"/>
        <v>0</v>
      </c>
    </row>
    <row r="307" spans="1:12" s="13" customFormat="1" ht="12.75">
      <c r="A307" s="126"/>
      <c r="B307" s="377">
        <v>85212</v>
      </c>
      <c r="C307" s="337"/>
      <c r="D307" s="156" t="s">
        <v>180</v>
      </c>
      <c r="E307" s="157">
        <f>SUM(E310:E325)</f>
        <v>2022000</v>
      </c>
      <c r="F307" s="157">
        <f aca="true" t="shared" si="61" ref="F307:L307">SUM(F310:F325)</f>
        <v>2022000</v>
      </c>
      <c r="G307" s="157">
        <f t="shared" si="61"/>
        <v>45146</v>
      </c>
      <c r="H307" s="157">
        <f t="shared" si="61"/>
        <v>8356</v>
      </c>
      <c r="I307" s="157">
        <f t="shared" si="61"/>
        <v>0</v>
      </c>
      <c r="J307" s="157">
        <f t="shared" si="61"/>
        <v>0</v>
      </c>
      <c r="K307" s="157">
        <f t="shared" si="61"/>
        <v>0</v>
      </c>
      <c r="L307" s="157">
        <f t="shared" si="61"/>
        <v>0</v>
      </c>
    </row>
    <row r="308" spans="1:12" s="13" customFormat="1" ht="12.75">
      <c r="A308" s="126"/>
      <c r="B308" s="127"/>
      <c r="C308" s="174"/>
      <c r="D308" s="98" t="s">
        <v>181</v>
      </c>
      <c r="E308" s="175"/>
      <c r="F308" s="364"/>
      <c r="G308" s="364"/>
      <c r="H308" s="364"/>
      <c r="I308" s="364"/>
      <c r="J308" s="364"/>
      <c r="K308" s="364"/>
      <c r="L308" s="364"/>
    </row>
    <row r="309" spans="1:12" s="13" customFormat="1" ht="12.75">
      <c r="A309" s="126"/>
      <c r="B309" s="381"/>
      <c r="C309" s="382"/>
      <c r="D309" s="383" t="s">
        <v>182</v>
      </c>
      <c r="E309" s="384"/>
      <c r="F309" s="385"/>
      <c r="G309" s="385"/>
      <c r="H309" s="385"/>
      <c r="I309" s="385"/>
      <c r="J309" s="385"/>
      <c r="K309" s="385"/>
      <c r="L309" s="386"/>
    </row>
    <row r="310" spans="1:12" s="13" customFormat="1" ht="12.75">
      <c r="A310" s="126"/>
      <c r="B310" s="127"/>
      <c r="C310" s="180">
        <v>3110</v>
      </c>
      <c r="D310" s="181" t="s">
        <v>255</v>
      </c>
      <c r="E310" s="182">
        <v>1932340</v>
      </c>
      <c r="F310" s="182">
        <v>1932340</v>
      </c>
      <c r="G310" s="387">
        <v>0</v>
      </c>
      <c r="H310" s="387">
        <v>0</v>
      </c>
      <c r="I310" s="387">
        <v>0</v>
      </c>
      <c r="J310" s="387">
        <v>0</v>
      </c>
      <c r="K310" s="387">
        <v>0</v>
      </c>
      <c r="L310" s="387">
        <v>0</v>
      </c>
    </row>
    <row r="311" spans="1:12" s="13" customFormat="1" ht="12.75">
      <c r="A311" s="126"/>
      <c r="B311" s="127"/>
      <c r="C311" s="91">
        <v>4010</v>
      </c>
      <c r="D311" s="92" t="s">
        <v>211</v>
      </c>
      <c r="E311" s="93">
        <v>42086</v>
      </c>
      <c r="F311" s="93">
        <v>42086</v>
      </c>
      <c r="G311" s="93">
        <v>42086</v>
      </c>
      <c r="H311" s="317">
        <v>0</v>
      </c>
      <c r="I311" s="317">
        <v>0</v>
      </c>
      <c r="J311" s="317">
        <v>0</v>
      </c>
      <c r="K311" s="317">
        <v>0</v>
      </c>
      <c r="L311" s="317">
        <v>0</v>
      </c>
    </row>
    <row r="312" spans="1:12" s="13" customFormat="1" ht="12.75">
      <c r="A312" s="126"/>
      <c r="B312" s="127"/>
      <c r="C312" s="91">
        <v>4040</v>
      </c>
      <c r="D312" s="92" t="s">
        <v>212</v>
      </c>
      <c r="E312" s="93">
        <v>3060</v>
      </c>
      <c r="F312" s="93">
        <v>3060</v>
      </c>
      <c r="G312" s="93">
        <v>3060</v>
      </c>
      <c r="H312" s="317">
        <v>0</v>
      </c>
      <c r="I312" s="317">
        <v>0</v>
      </c>
      <c r="J312" s="317">
        <v>0</v>
      </c>
      <c r="K312" s="317">
        <v>0</v>
      </c>
      <c r="L312" s="317">
        <v>0</v>
      </c>
    </row>
    <row r="313" spans="1:12" s="13" customFormat="1" ht="12.75">
      <c r="A313" s="126"/>
      <c r="B313" s="127"/>
      <c r="C313" s="91">
        <v>4110</v>
      </c>
      <c r="D313" s="92" t="s">
        <v>209</v>
      </c>
      <c r="E313" s="93">
        <v>31250</v>
      </c>
      <c r="F313" s="93">
        <v>31250</v>
      </c>
      <c r="G313" s="317">
        <v>0</v>
      </c>
      <c r="H313" s="93">
        <v>7250</v>
      </c>
      <c r="I313" s="317">
        <v>0</v>
      </c>
      <c r="J313" s="317">
        <v>0</v>
      </c>
      <c r="K313" s="317">
        <v>0</v>
      </c>
      <c r="L313" s="317">
        <v>0</v>
      </c>
    </row>
    <row r="314" spans="1:12" s="13" customFormat="1" ht="12.75">
      <c r="A314" s="126"/>
      <c r="B314" s="127"/>
      <c r="C314" s="91">
        <v>4120</v>
      </c>
      <c r="D314" s="92" t="s">
        <v>210</v>
      </c>
      <c r="E314" s="93">
        <v>1106</v>
      </c>
      <c r="F314" s="93">
        <v>1106</v>
      </c>
      <c r="G314" s="317">
        <v>0</v>
      </c>
      <c r="H314" s="93">
        <v>1106</v>
      </c>
      <c r="I314" s="317">
        <v>0</v>
      </c>
      <c r="J314" s="317">
        <v>0</v>
      </c>
      <c r="K314" s="317">
        <v>0</v>
      </c>
      <c r="L314" s="317">
        <v>0</v>
      </c>
    </row>
    <row r="315" spans="1:12" s="13" customFormat="1" ht="12.75">
      <c r="A315" s="126"/>
      <c r="B315" s="127"/>
      <c r="C315" s="91">
        <v>4210</v>
      </c>
      <c r="D315" s="92" t="s">
        <v>206</v>
      </c>
      <c r="E315" s="93">
        <v>200</v>
      </c>
      <c r="F315" s="93">
        <v>200</v>
      </c>
      <c r="G315" s="317">
        <v>0</v>
      </c>
      <c r="H315" s="317">
        <v>0</v>
      </c>
      <c r="I315" s="317">
        <v>0</v>
      </c>
      <c r="J315" s="317">
        <v>0</v>
      </c>
      <c r="K315" s="317">
        <v>0</v>
      </c>
      <c r="L315" s="317">
        <v>0</v>
      </c>
    </row>
    <row r="316" spans="1:12" s="13" customFormat="1" ht="12.75">
      <c r="A316" s="126"/>
      <c r="B316" s="127"/>
      <c r="C316" s="91">
        <v>4270</v>
      </c>
      <c r="D316" s="92" t="s">
        <v>196</v>
      </c>
      <c r="E316" s="93">
        <v>300</v>
      </c>
      <c r="F316" s="93">
        <v>300</v>
      </c>
      <c r="G316" s="317">
        <v>0</v>
      </c>
      <c r="H316" s="317">
        <v>0</v>
      </c>
      <c r="I316" s="317">
        <v>0</v>
      </c>
      <c r="J316" s="317">
        <v>0</v>
      </c>
      <c r="K316" s="317">
        <v>0</v>
      </c>
      <c r="L316" s="317">
        <v>0</v>
      </c>
    </row>
    <row r="317" spans="1:12" s="13" customFormat="1" ht="12.75">
      <c r="A317" s="126"/>
      <c r="B317" s="127"/>
      <c r="C317" s="91">
        <v>4300</v>
      </c>
      <c r="D317" s="92" t="s">
        <v>202</v>
      </c>
      <c r="E317" s="93">
        <v>7962</v>
      </c>
      <c r="F317" s="93">
        <v>7962</v>
      </c>
      <c r="G317" s="317">
        <v>0</v>
      </c>
      <c r="H317" s="317">
        <v>0</v>
      </c>
      <c r="I317" s="317">
        <v>0</v>
      </c>
      <c r="J317" s="317">
        <v>0</v>
      </c>
      <c r="K317" s="317">
        <v>0</v>
      </c>
      <c r="L317" s="317">
        <v>0</v>
      </c>
    </row>
    <row r="318" spans="1:12" s="13" customFormat="1" ht="12.75">
      <c r="A318" s="126"/>
      <c r="B318" s="127"/>
      <c r="C318" s="91">
        <v>4410</v>
      </c>
      <c r="D318" s="92" t="s">
        <v>226</v>
      </c>
      <c r="E318" s="93">
        <v>200</v>
      </c>
      <c r="F318" s="93">
        <v>200</v>
      </c>
      <c r="G318" s="317">
        <v>0</v>
      </c>
      <c r="H318" s="317">
        <v>0</v>
      </c>
      <c r="I318" s="317">
        <v>0</v>
      </c>
      <c r="J318" s="317">
        <v>0</v>
      </c>
      <c r="K318" s="317">
        <v>0</v>
      </c>
      <c r="L318" s="317">
        <v>0</v>
      </c>
    </row>
    <row r="319" spans="1:12" s="13" customFormat="1" ht="12.75">
      <c r="A319" s="126"/>
      <c r="B319" s="127"/>
      <c r="C319" s="91">
        <v>4440</v>
      </c>
      <c r="D319" s="92" t="s">
        <v>217</v>
      </c>
      <c r="E319" s="93">
        <v>1496</v>
      </c>
      <c r="F319" s="93">
        <v>1496</v>
      </c>
      <c r="G319" s="317">
        <v>0</v>
      </c>
      <c r="H319" s="317">
        <v>0</v>
      </c>
      <c r="I319" s="317">
        <v>0</v>
      </c>
      <c r="J319" s="317">
        <v>0</v>
      </c>
      <c r="K319" s="317">
        <v>0</v>
      </c>
      <c r="L319" s="317">
        <v>0</v>
      </c>
    </row>
    <row r="320" spans="1:12" s="13" customFormat="1" ht="12.75">
      <c r="A320" s="126"/>
      <c r="B320" s="127"/>
      <c r="C320" s="149">
        <v>4700</v>
      </c>
      <c r="D320" s="150" t="s">
        <v>218</v>
      </c>
      <c r="E320" s="151">
        <v>500</v>
      </c>
      <c r="F320" s="151">
        <v>500</v>
      </c>
      <c r="G320" s="335">
        <v>0</v>
      </c>
      <c r="H320" s="335">
        <v>0</v>
      </c>
      <c r="I320" s="335">
        <v>0</v>
      </c>
      <c r="J320" s="335">
        <v>0</v>
      </c>
      <c r="K320" s="335">
        <v>0</v>
      </c>
      <c r="L320" s="335">
        <v>0</v>
      </c>
    </row>
    <row r="321" spans="1:12" s="13" customFormat="1" ht="12.75">
      <c r="A321" s="126"/>
      <c r="B321" s="127"/>
      <c r="C321" s="152"/>
      <c r="D321" s="153" t="s">
        <v>219</v>
      </c>
      <c r="E321" s="154"/>
      <c r="F321" s="154"/>
      <c r="G321" s="340"/>
      <c r="H321" s="340"/>
      <c r="I321" s="340"/>
      <c r="J321" s="340"/>
      <c r="K321" s="340"/>
      <c r="L321" s="340"/>
    </row>
    <row r="322" spans="1:12" s="13" customFormat="1" ht="12.75">
      <c r="A322" s="126"/>
      <c r="B322" s="127"/>
      <c r="C322" s="149">
        <v>4740</v>
      </c>
      <c r="D322" s="150" t="s">
        <v>220</v>
      </c>
      <c r="E322" s="151">
        <v>200</v>
      </c>
      <c r="F322" s="151">
        <v>200</v>
      </c>
      <c r="G322" s="335">
        <v>0</v>
      </c>
      <c r="H322" s="335">
        <v>0</v>
      </c>
      <c r="I322" s="335">
        <v>0</v>
      </c>
      <c r="J322" s="335">
        <v>0</v>
      </c>
      <c r="K322" s="335">
        <v>0</v>
      </c>
      <c r="L322" s="335">
        <v>0</v>
      </c>
    </row>
    <row r="323" spans="1:12" s="13" customFormat="1" ht="12.75">
      <c r="A323" s="126"/>
      <c r="B323" s="127"/>
      <c r="C323" s="174"/>
      <c r="D323" s="98" t="s">
        <v>221</v>
      </c>
      <c r="E323" s="175"/>
      <c r="F323" s="364"/>
      <c r="G323" s="364"/>
      <c r="H323" s="364"/>
      <c r="I323" s="364"/>
      <c r="J323" s="364"/>
      <c r="K323" s="364"/>
      <c r="L323" s="364"/>
    </row>
    <row r="324" spans="1:12" s="13" customFormat="1" ht="12.75">
      <c r="A324" s="126"/>
      <c r="B324" s="127"/>
      <c r="C324" s="149">
        <v>4750</v>
      </c>
      <c r="D324" s="150" t="s">
        <v>222</v>
      </c>
      <c r="E324" s="151">
        <v>1300</v>
      </c>
      <c r="F324" s="151">
        <v>1300</v>
      </c>
      <c r="G324" s="335">
        <v>0</v>
      </c>
      <c r="H324" s="335">
        <v>0</v>
      </c>
      <c r="I324" s="335">
        <v>0</v>
      </c>
      <c r="J324" s="335">
        <v>0</v>
      </c>
      <c r="K324" s="335">
        <v>0</v>
      </c>
      <c r="L324" s="335">
        <v>0</v>
      </c>
    </row>
    <row r="325" spans="1:12" s="13" customFormat="1" ht="12.75">
      <c r="A325" s="126"/>
      <c r="B325" s="127"/>
      <c r="C325" s="134"/>
      <c r="D325" s="94" t="s">
        <v>223</v>
      </c>
      <c r="E325" s="136"/>
      <c r="F325" s="344"/>
      <c r="G325" s="344"/>
      <c r="H325" s="344"/>
      <c r="I325" s="344"/>
      <c r="J325" s="344"/>
      <c r="K325" s="344"/>
      <c r="L325" s="344"/>
    </row>
    <row r="326" spans="1:12" s="13" customFormat="1" ht="12.75">
      <c r="A326" s="126"/>
      <c r="B326" s="377">
        <v>85213</v>
      </c>
      <c r="C326" s="388"/>
      <c r="D326" s="156" t="s">
        <v>183</v>
      </c>
      <c r="E326" s="157">
        <f>SUM(E329)</f>
        <v>22000</v>
      </c>
      <c r="F326" s="157">
        <f>SUM(F329)</f>
        <v>22000</v>
      </c>
      <c r="G326" s="157">
        <f aca="true" t="shared" si="62" ref="G326:L326">SUM(G329)</f>
        <v>0</v>
      </c>
      <c r="H326" s="157">
        <f t="shared" si="62"/>
        <v>0</v>
      </c>
      <c r="I326" s="157">
        <f t="shared" si="62"/>
        <v>0</v>
      </c>
      <c r="J326" s="157">
        <f t="shared" si="62"/>
        <v>0</v>
      </c>
      <c r="K326" s="157">
        <f t="shared" si="62"/>
        <v>0</v>
      </c>
      <c r="L326" s="157">
        <f t="shared" si="62"/>
        <v>0</v>
      </c>
    </row>
    <row r="327" spans="1:12" s="13" customFormat="1" ht="12.75">
      <c r="A327" s="126"/>
      <c r="B327" s="127"/>
      <c r="C327" s="389"/>
      <c r="D327" s="98" t="s">
        <v>184</v>
      </c>
      <c r="E327" s="175"/>
      <c r="F327" s="390"/>
      <c r="G327" s="390"/>
      <c r="H327" s="390"/>
      <c r="I327" s="390"/>
      <c r="J327" s="390"/>
      <c r="K327" s="390"/>
      <c r="L327" s="391"/>
    </row>
    <row r="328" spans="1:12" s="13" customFormat="1" ht="12.75">
      <c r="A328" s="126"/>
      <c r="B328" s="173"/>
      <c r="C328" s="392"/>
      <c r="D328" s="94" t="s">
        <v>185</v>
      </c>
      <c r="E328" s="136"/>
      <c r="F328" s="393"/>
      <c r="G328" s="393"/>
      <c r="H328" s="393"/>
      <c r="I328" s="393"/>
      <c r="J328" s="393"/>
      <c r="K328" s="393"/>
      <c r="L328" s="343"/>
    </row>
    <row r="329" spans="1:12" s="13" customFormat="1" ht="12.75">
      <c r="A329" s="126"/>
      <c r="B329" s="127"/>
      <c r="C329" s="168">
        <v>4130</v>
      </c>
      <c r="D329" s="169" t="s">
        <v>256</v>
      </c>
      <c r="E329" s="170">
        <v>22000</v>
      </c>
      <c r="F329" s="170">
        <v>22000</v>
      </c>
      <c r="G329" s="380">
        <v>0</v>
      </c>
      <c r="H329" s="380">
        <v>0</v>
      </c>
      <c r="I329" s="380">
        <v>0</v>
      </c>
      <c r="J329" s="380">
        <v>0</v>
      </c>
      <c r="K329" s="380">
        <v>0</v>
      </c>
      <c r="L329" s="380">
        <v>0</v>
      </c>
    </row>
    <row r="330" spans="1:12" s="13" customFormat="1" ht="12.75">
      <c r="A330" s="126"/>
      <c r="B330" s="355">
        <v>85214</v>
      </c>
      <c r="C330" s="337"/>
      <c r="D330" s="133" t="s">
        <v>186</v>
      </c>
      <c r="E330" s="132">
        <f>SUM(E332:E335)</f>
        <v>600500</v>
      </c>
      <c r="F330" s="132">
        <f>SUM(F332:F335)</f>
        <v>600500</v>
      </c>
      <c r="G330" s="132">
        <f aca="true" t="shared" si="63" ref="G330:L330">SUM(G332:G335)</f>
        <v>0</v>
      </c>
      <c r="H330" s="132">
        <f t="shared" si="63"/>
        <v>0</v>
      </c>
      <c r="I330" s="132">
        <f t="shared" si="63"/>
        <v>0</v>
      </c>
      <c r="J330" s="132">
        <f t="shared" si="63"/>
        <v>0</v>
      </c>
      <c r="K330" s="132">
        <f t="shared" si="63"/>
        <v>0</v>
      </c>
      <c r="L330" s="132">
        <f t="shared" si="63"/>
        <v>0</v>
      </c>
    </row>
    <row r="331" spans="1:12" s="13" customFormat="1" ht="12.75">
      <c r="A331" s="126"/>
      <c r="B331" s="173"/>
      <c r="C331" s="134"/>
      <c r="D331" s="135" t="s">
        <v>187</v>
      </c>
      <c r="E331" s="136"/>
      <c r="F331" s="344"/>
      <c r="G331" s="344"/>
      <c r="H331" s="344"/>
      <c r="I331" s="344"/>
      <c r="J331" s="344"/>
      <c r="K331" s="344"/>
      <c r="L331" s="344"/>
    </row>
    <row r="332" spans="1:12" s="13" customFormat="1" ht="12.75">
      <c r="A332" s="126"/>
      <c r="B332" s="127"/>
      <c r="C332" s="142">
        <v>3110</v>
      </c>
      <c r="D332" s="143" t="s">
        <v>255</v>
      </c>
      <c r="E332" s="144">
        <v>450000</v>
      </c>
      <c r="F332" s="144">
        <v>450000</v>
      </c>
      <c r="G332" s="325">
        <v>0</v>
      </c>
      <c r="H332" s="325">
        <v>0</v>
      </c>
      <c r="I332" s="325">
        <v>0</v>
      </c>
      <c r="J332" s="325">
        <v>0</v>
      </c>
      <c r="K332" s="325">
        <v>0</v>
      </c>
      <c r="L332" s="325">
        <v>0</v>
      </c>
    </row>
    <row r="333" spans="1:12" s="13" customFormat="1" ht="12.75">
      <c r="A333" s="126"/>
      <c r="B333" s="127"/>
      <c r="C333" s="91">
        <v>4110</v>
      </c>
      <c r="D333" s="92" t="s">
        <v>209</v>
      </c>
      <c r="E333" s="93">
        <v>500</v>
      </c>
      <c r="F333" s="93">
        <v>500</v>
      </c>
      <c r="G333" s="317">
        <v>0</v>
      </c>
      <c r="H333" s="317">
        <v>0</v>
      </c>
      <c r="I333" s="317">
        <v>0</v>
      </c>
      <c r="J333" s="317">
        <v>0</v>
      </c>
      <c r="K333" s="317">
        <v>0</v>
      </c>
      <c r="L333" s="317">
        <v>0</v>
      </c>
    </row>
    <row r="334" spans="1:12" s="13" customFormat="1" ht="12.75">
      <c r="A334" s="126"/>
      <c r="B334" s="127"/>
      <c r="C334" s="149">
        <v>4330</v>
      </c>
      <c r="D334" s="150" t="s">
        <v>257</v>
      </c>
      <c r="E334" s="151">
        <v>150000</v>
      </c>
      <c r="F334" s="151">
        <v>150000</v>
      </c>
      <c r="G334" s="335">
        <v>0</v>
      </c>
      <c r="H334" s="335">
        <v>0</v>
      </c>
      <c r="I334" s="335">
        <v>0</v>
      </c>
      <c r="J334" s="335">
        <v>0</v>
      </c>
      <c r="K334" s="335">
        <v>0</v>
      </c>
      <c r="L334" s="335">
        <v>0</v>
      </c>
    </row>
    <row r="335" spans="1:12" s="13" customFormat="1" ht="12.75">
      <c r="A335" s="126"/>
      <c r="B335" s="127"/>
      <c r="C335" s="174"/>
      <c r="D335" s="98" t="s">
        <v>258</v>
      </c>
      <c r="E335" s="175"/>
      <c r="F335" s="364"/>
      <c r="G335" s="364"/>
      <c r="H335" s="364"/>
      <c r="I335" s="364"/>
      <c r="J335" s="364"/>
      <c r="K335" s="364"/>
      <c r="L335" s="364"/>
    </row>
    <row r="336" spans="1:12" s="13" customFormat="1" ht="12.75">
      <c r="A336" s="126"/>
      <c r="B336" s="338">
        <v>85215</v>
      </c>
      <c r="C336" s="315"/>
      <c r="D336" s="169" t="s">
        <v>259</v>
      </c>
      <c r="E336" s="170">
        <f>SUM(E337)</f>
        <v>110000</v>
      </c>
      <c r="F336" s="170">
        <f aca="true" t="shared" si="64" ref="F336:L336">SUM(F337)</f>
        <v>110000</v>
      </c>
      <c r="G336" s="170">
        <f t="shared" si="64"/>
        <v>0</v>
      </c>
      <c r="H336" s="170">
        <f t="shared" si="64"/>
        <v>0</v>
      </c>
      <c r="I336" s="170">
        <f t="shared" si="64"/>
        <v>0</v>
      </c>
      <c r="J336" s="170">
        <f t="shared" si="64"/>
        <v>0</v>
      </c>
      <c r="K336" s="170">
        <f t="shared" si="64"/>
        <v>0</v>
      </c>
      <c r="L336" s="170">
        <f t="shared" si="64"/>
        <v>0</v>
      </c>
    </row>
    <row r="337" spans="1:12" s="13" customFormat="1" ht="12.75">
      <c r="A337" s="126"/>
      <c r="B337" s="127"/>
      <c r="C337" s="97">
        <v>3110</v>
      </c>
      <c r="D337" s="98" t="s">
        <v>255</v>
      </c>
      <c r="E337" s="171">
        <v>110000</v>
      </c>
      <c r="F337" s="171">
        <v>110000</v>
      </c>
      <c r="G337" s="364">
        <v>0</v>
      </c>
      <c r="H337" s="364">
        <v>0</v>
      </c>
      <c r="I337" s="364">
        <v>0</v>
      </c>
      <c r="J337" s="364">
        <v>0</v>
      </c>
      <c r="K337" s="364">
        <v>0</v>
      </c>
      <c r="L337" s="364">
        <v>0</v>
      </c>
    </row>
    <row r="338" spans="1:12" s="13" customFormat="1" ht="12.75">
      <c r="A338" s="126"/>
      <c r="B338" s="338">
        <v>85219</v>
      </c>
      <c r="C338" s="315"/>
      <c r="D338" s="169" t="s">
        <v>189</v>
      </c>
      <c r="E338" s="170">
        <f>SUM(E339:E358)</f>
        <v>303973</v>
      </c>
      <c r="F338" s="170">
        <f aca="true" t="shared" si="65" ref="F338:L338">SUM(F339:F358)</f>
        <v>303973</v>
      </c>
      <c r="G338" s="170">
        <f t="shared" si="65"/>
        <v>221316</v>
      </c>
      <c r="H338" s="170">
        <f t="shared" si="65"/>
        <v>34369</v>
      </c>
      <c r="I338" s="170">
        <f t="shared" si="65"/>
        <v>0</v>
      </c>
      <c r="J338" s="170">
        <f t="shared" si="65"/>
        <v>0</v>
      </c>
      <c r="K338" s="170">
        <f t="shared" si="65"/>
        <v>0</v>
      </c>
      <c r="L338" s="170">
        <f t="shared" si="65"/>
        <v>0</v>
      </c>
    </row>
    <row r="339" spans="1:12" s="13" customFormat="1" ht="12.75">
      <c r="A339" s="126"/>
      <c r="B339" s="127"/>
      <c r="C339" s="155">
        <v>3020</v>
      </c>
      <c r="D339" s="156" t="s">
        <v>282</v>
      </c>
      <c r="E339" s="157">
        <v>400</v>
      </c>
      <c r="F339" s="157">
        <v>400</v>
      </c>
      <c r="G339" s="157"/>
      <c r="H339" s="379">
        <v>0</v>
      </c>
      <c r="I339" s="379">
        <v>0</v>
      </c>
      <c r="J339" s="379">
        <v>0</v>
      </c>
      <c r="K339" s="379">
        <v>0</v>
      </c>
      <c r="L339" s="379">
        <v>0</v>
      </c>
    </row>
    <row r="340" spans="1:12" s="13" customFormat="1" ht="12.75">
      <c r="A340" s="126"/>
      <c r="B340" s="127"/>
      <c r="C340" s="91">
        <v>4010</v>
      </c>
      <c r="D340" s="92" t="s">
        <v>211</v>
      </c>
      <c r="E340" s="93">
        <v>209246</v>
      </c>
      <c r="F340" s="93">
        <v>209246</v>
      </c>
      <c r="G340" s="93">
        <v>209246</v>
      </c>
      <c r="H340" s="317">
        <v>0</v>
      </c>
      <c r="I340" s="317">
        <v>0</v>
      </c>
      <c r="J340" s="317">
        <v>0</v>
      </c>
      <c r="K340" s="317">
        <v>0</v>
      </c>
      <c r="L340" s="317">
        <v>0</v>
      </c>
    </row>
    <row r="341" spans="1:12" s="13" customFormat="1" ht="12.75">
      <c r="A341" s="126"/>
      <c r="B341" s="127"/>
      <c r="C341" s="91">
        <v>4040</v>
      </c>
      <c r="D341" s="92" t="s">
        <v>212</v>
      </c>
      <c r="E341" s="93">
        <v>12070</v>
      </c>
      <c r="F341" s="93">
        <v>12070</v>
      </c>
      <c r="G341" s="93">
        <v>12070</v>
      </c>
      <c r="H341" s="317">
        <v>0</v>
      </c>
      <c r="I341" s="317">
        <v>0</v>
      </c>
      <c r="J341" s="317">
        <v>0</v>
      </c>
      <c r="K341" s="317">
        <v>0</v>
      </c>
      <c r="L341" s="317">
        <v>0</v>
      </c>
    </row>
    <row r="342" spans="1:12" s="13" customFormat="1" ht="12.75">
      <c r="A342" s="126"/>
      <c r="B342" s="127"/>
      <c r="C342" s="91">
        <v>4110</v>
      </c>
      <c r="D342" s="92" t="s">
        <v>209</v>
      </c>
      <c r="E342" s="93">
        <v>29820</v>
      </c>
      <c r="F342" s="93">
        <v>29820</v>
      </c>
      <c r="G342" s="317">
        <v>0</v>
      </c>
      <c r="H342" s="93">
        <v>29820</v>
      </c>
      <c r="I342" s="317">
        <v>0</v>
      </c>
      <c r="J342" s="317">
        <v>0</v>
      </c>
      <c r="K342" s="317">
        <v>0</v>
      </c>
      <c r="L342" s="317">
        <v>0</v>
      </c>
    </row>
    <row r="343" spans="1:12" s="13" customFormat="1" ht="12.75">
      <c r="A343" s="126"/>
      <c r="B343" s="127"/>
      <c r="C343" s="91">
        <v>4120</v>
      </c>
      <c r="D343" s="92" t="s">
        <v>210</v>
      </c>
      <c r="E343" s="93">
        <v>4549</v>
      </c>
      <c r="F343" s="93">
        <v>4549</v>
      </c>
      <c r="G343" s="317">
        <v>0</v>
      </c>
      <c r="H343" s="93">
        <v>4549</v>
      </c>
      <c r="I343" s="317">
        <v>0</v>
      </c>
      <c r="J343" s="317">
        <v>0</v>
      </c>
      <c r="K343" s="317">
        <v>0</v>
      </c>
      <c r="L343" s="317">
        <v>0</v>
      </c>
    </row>
    <row r="344" spans="1:12" s="13" customFormat="1" ht="12.75">
      <c r="A344" s="126"/>
      <c r="B344" s="127"/>
      <c r="C344" s="91">
        <v>4210</v>
      </c>
      <c r="D344" s="92" t="s">
        <v>206</v>
      </c>
      <c r="E344" s="93">
        <v>4000</v>
      </c>
      <c r="F344" s="93">
        <v>4000</v>
      </c>
      <c r="G344" s="317">
        <v>0</v>
      </c>
      <c r="H344" s="317">
        <v>0</v>
      </c>
      <c r="I344" s="317">
        <v>0</v>
      </c>
      <c r="J344" s="317">
        <v>0</v>
      </c>
      <c r="K344" s="317">
        <v>0</v>
      </c>
      <c r="L344" s="317">
        <v>0</v>
      </c>
    </row>
    <row r="345" spans="1:12" s="13" customFormat="1" ht="12.75">
      <c r="A345" s="126"/>
      <c r="B345" s="127"/>
      <c r="C345" s="91">
        <v>4260</v>
      </c>
      <c r="D345" s="92" t="s">
        <v>213</v>
      </c>
      <c r="E345" s="93">
        <v>500</v>
      </c>
      <c r="F345" s="93">
        <v>500</v>
      </c>
      <c r="G345" s="317">
        <v>0</v>
      </c>
      <c r="H345" s="317">
        <v>0</v>
      </c>
      <c r="I345" s="317">
        <v>0</v>
      </c>
      <c r="J345" s="317">
        <v>0</v>
      </c>
      <c r="K345" s="317">
        <v>0</v>
      </c>
      <c r="L345" s="317">
        <v>0</v>
      </c>
    </row>
    <row r="346" spans="1:12" s="13" customFormat="1" ht="12.75">
      <c r="A346" s="126"/>
      <c r="B346" s="127"/>
      <c r="C346" s="91">
        <v>4270</v>
      </c>
      <c r="D346" s="92" t="s">
        <v>196</v>
      </c>
      <c r="E346" s="93">
        <v>1000</v>
      </c>
      <c r="F346" s="93">
        <v>1000</v>
      </c>
      <c r="G346" s="317">
        <v>0</v>
      </c>
      <c r="H346" s="317">
        <v>0</v>
      </c>
      <c r="I346" s="317">
        <v>0</v>
      </c>
      <c r="J346" s="317">
        <v>0</v>
      </c>
      <c r="K346" s="317">
        <v>0</v>
      </c>
      <c r="L346" s="317">
        <v>0</v>
      </c>
    </row>
    <row r="347" spans="1:12" s="13" customFormat="1" ht="12.75">
      <c r="A347" s="126"/>
      <c r="B347" s="127"/>
      <c r="C347" s="91">
        <v>4280</v>
      </c>
      <c r="D347" s="92" t="s">
        <v>227</v>
      </c>
      <c r="E347" s="93">
        <v>400</v>
      </c>
      <c r="F347" s="93">
        <v>400</v>
      </c>
      <c r="G347" s="317">
        <v>0</v>
      </c>
      <c r="H347" s="317">
        <v>0</v>
      </c>
      <c r="I347" s="317">
        <v>0</v>
      </c>
      <c r="J347" s="317">
        <v>0</v>
      </c>
      <c r="K347" s="317">
        <v>0</v>
      </c>
      <c r="L347" s="317">
        <v>0</v>
      </c>
    </row>
    <row r="348" spans="1:12" s="13" customFormat="1" ht="12.75">
      <c r="A348" s="126"/>
      <c r="B348" s="127"/>
      <c r="C348" s="91">
        <v>4300</v>
      </c>
      <c r="D348" s="92" t="s">
        <v>202</v>
      </c>
      <c r="E348" s="93">
        <v>15000</v>
      </c>
      <c r="F348" s="93">
        <v>15000</v>
      </c>
      <c r="G348" s="317">
        <v>0</v>
      </c>
      <c r="H348" s="317">
        <v>0</v>
      </c>
      <c r="I348" s="317">
        <v>0</v>
      </c>
      <c r="J348" s="317">
        <v>0</v>
      </c>
      <c r="K348" s="317">
        <v>0</v>
      </c>
      <c r="L348" s="317">
        <v>0</v>
      </c>
    </row>
    <row r="349" spans="1:12" s="13" customFormat="1" ht="12.75">
      <c r="A349" s="126"/>
      <c r="B349" s="127"/>
      <c r="C349" s="91">
        <v>4410</v>
      </c>
      <c r="D349" s="92" t="s">
        <v>226</v>
      </c>
      <c r="E349" s="93">
        <v>800</v>
      </c>
      <c r="F349" s="93">
        <v>800</v>
      </c>
      <c r="G349" s="317">
        <v>0</v>
      </c>
      <c r="H349" s="317">
        <v>0</v>
      </c>
      <c r="I349" s="317">
        <v>0</v>
      </c>
      <c r="J349" s="317">
        <v>0</v>
      </c>
      <c r="K349" s="317">
        <v>0</v>
      </c>
      <c r="L349" s="317">
        <v>0</v>
      </c>
    </row>
    <row r="350" spans="1:12" s="13" customFormat="1" ht="12.75">
      <c r="A350" s="126"/>
      <c r="B350" s="127"/>
      <c r="C350" s="91">
        <v>4420</v>
      </c>
      <c r="D350" s="92" t="s">
        <v>230</v>
      </c>
      <c r="E350" s="93">
        <v>200</v>
      </c>
      <c r="F350" s="93">
        <v>200</v>
      </c>
      <c r="G350" s="317">
        <v>0</v>
      </c>
      <c r="H350" s="317">
        <v>0</v>
      </c>
      <c r="I350" s="317">
        <v>0</v>
      </c>
      <c r="J350" s="317">
        <v>0</v>
      </c>
      <c r="K350" s="317">
        <v>0</v>
      </c>
      <c r="L350" s="317">
        <v>0</v>
      </c>
    </row>
    <row r="351" spans="1:12" s="13" customFormat="1" ht="12.75">
      <c r="A351" s="126"/>
      <c r="B351" s="127"/>
      <c r="C351" s="91">
        <v>4430</v>
      </c>
      <c r="D351" s="92" t="s">
        <v>203</v>
      </c>
      <c r="E351" s="93">
        <v>15000</v>
      </c>
      <c r="F351" s="93">
        <v>15000</v>
      </c>
      <c r="G351" s="317"/>
      <c r="H351" s="317"/>
      <c r="I351" s="317"/>
      <c r="J351" s="317"/>
      <c r="K351" s="317"/>
      <c r="L351" s="317"/>
    </row>
    <row r="352" spans="1:12" s="13" customFormat="1" ht="12.75">
      <c r="A352" s="126"/>
      <c r="B352" s="127"/>
      <c r="C352" s="91">
        <v>4440</v>
      </c>
      <c r="D352" s="92" t="s">
        <v>217</v>
      </c>
      <c r="E352" s="93">
        <v>4488</v>
      </c>
      <c r="F352" s="93">
        <v>4488</v>
      </c>
      <c r="G352" s="317">
        <v>0</v>
      </c>
      <c r="H352" s="317">
        <v>0</v>
      </c>
      <c r="I352" s="317">
        <v>0</v>
      </c>
      <c r="J352" s="317">
        <v>0</v>
      </c>
      <c r="K352" s="317">
        <v>0</v>
      </c>
      <c r="L352" s="317">
        <v>0</v>
      </c>
    </row>
    <row r="353" spans="1:12" s="13" customFormat="1" ht="12.75">
      <c r="A353" s="126"/>
      <c r="B353" s="127"/>
      <c r="C353" s="149">
        <v>4700</v>
      </c>
      <c r="D353" s="150" t="s">
        <v>218</v>
      </c>
      <c r="E353" s="151">
        <v>2000</v>
      </c>
      <c r="F353" s="151">
        <v>2000</v>
      </c>
      <c r="G353" s="335">
        <v>0</v>
      </c>
      <c r="H353" s="335">
        <v>0</v>
      </c>
      <c r="I353" s="335">
        <v>0</v>
      </c>
      <c r="J353" s="335">
        <v>0</v>
      </c>
      <c r="K353" s="335">
        <v>0</v>
      </c>
      <c r="L353" s="335">
        <v>0</v>
      </c>
    </row>
    <row r="354" spans="1:12" s="13" customFormat="1" ht="12.75">
      <c r="A354" s="126"/>
      <c r="B354" s="127"/>
      <c r="C354" s="152"/>
      <c r="D354" s="153" t="s">
        <v>219</v>
      </c>
      <c r="E354" s="154"/>
      <c r="F354" s="154"/>
      <c r="G354" s="340"/>
      <c r="H354" s="340"/>
      <c r="I354" s="340"/>
      <c r="J354" s="340"/>
      <c r="K354" s="340"/>
      <c r="L354" s="340"/>
    </row>
    <row r="355" spans="1:12" s="13" customFormat="1" ht="12.75">
      <c r="A355" s="126"/>
      <c r="B355" s="127"/>
      <c r="C355" s="149">
        <v>4740</v>
      </c>
      <c r="D355" s="150" t="s">
        <v>220</v>
      </c>
      <c r="E355" s="151">
        <v>1500</v>
      </c>
      <c r="F355" s="151">
        <v>1500</v>
      </c>
      <c r="G355" s="335">
        <v>0</v>
      </c>
      <c r="H355" s="335">
        <v>0</v>
      </c>
      <c r="I355" s="335">
        <v>0</v>
      </c>
      <c r="J355" s="335">
        <v>0</v>
      </c>
      <c r="K355" s="335">
        <v>0</v>
      </c>
      <c r="L355" s="335">
        <v>0</v>
      </c>
    </row>
    <row r="356" spans="1:12" s="13" customFormat="1" ht="12.75">
      <c r="A356" s="126"/>
      <c r="B356" s="127"/>
      <c r="C356" s="152"/>
      <c r="D356" s="153" t="s">
        <v>221</v>
      </c>
      <c r="E356" s="154"/>
      <c r="F356" s="154"/>
      <c r="G356" s="340"/>
      <c r="H356" s="340"/>
      <c r="I356" s="340"/>
      <c r="J356" s="340"/>
      <c r="K356" s="340"/>
      <c r="L356" s="340"/>
    </row>
    <row r="357" spans="1:12" s="13" customFormat="1" ht="12.75">
      <c r="A357" s="126"/>
      <c r="B357" s="127"/>
      <c r="C357" s="149">
        <v>4750</v>
      </c>
      <c r="D357" s="150" t="s">
        <v>222</v>
      </c>
      <c r="E357" s="151">
        <v>3000</v>
      </c>
      <c r="F357" s="151">
        <v>3000</v>
      </c>
      <c r="G357" s="335">
        <v>0</v>
      </c>
      <c r="H357" s="335">
        <v>0</v>
      </c>
      <c r="I357" s="335">
        <v>0</v>
      </c>
      <c r="J357" s="335">
        <v>0</v>
      </c>
      <c r="K357" s="335">
        <v>0</v>
      </c>
      <c r="L357" s="335">
        <v>0</v>
      </c>
    </row>
    <row r="358" spans="1:12" s="13" customFormat="1" ht="12.75">
      <c r="A358" s="126"/>
      <c r="B358" s="127"/>
      <c r="C358" s="152"/>
      <c r="D358" s="153" t="s">
        <v>223</v>
      </c>
      <c r="E358" s="154"/>
      <c r="F358" s="154"/>
      <c r="G358" s="340"/>
      <c r="H358" s="340"/>
      <c r="I358" s="340"/>
      <c r="J358" s="340"/>
      <c r="K358" s="340"/>
      <c r="L358" s="340"/>
    </row>
    <row r="359" spans="1:12" s="13" customFormat="1" ht="12.75">
      <c r="A359" s="126"/>
      <c r="B359" s="338">
        <v>85228</v>
      </c>
      <c r="C359" s="315"/>
      <c r="D359" s="169" t="s">
        <v>260</v>
      </c>
      <c r="E359" s="170">
        <f>SUM(E360:E365)</f>
        <v>66125</v>
      </c>
      <c r="F359" s="170">
        <f aca="true" t="shared" si="66" ref="F359:L359">SUM(F360:F365)</f>
        <v>66125</v>
      </c>
      <c r="G359" s="170">
        <f t="shared" si="66"/>
        <v>55295</v>
      </c>
      <c r="H359" s="170">
        <f t="shared" si="66"/>
        <v>9500</v>
      </c>
      <c r="I359" s="170">
        <f t="shared" si="66"/>
        <v>0</v>
      </c>
      <c r="J359" s="170">
        <f t="shared" si="66"/>
        <v>0</v>
      </c>
      <c r="K359" s="170">
        <f t="shared" si="66"/>
        <v>0</v>
      </c>
      <c r="L359" s="170">
        <f t="shared" si="66"/>
        <v>0</v>
      </c>
    </row>
    <row r="360" spans="1:12" s="13" customFormat="1" ht="12.75">
      <c r="A360" s="126"/>
      <c r="B360" s="127"/>
      <c r="C360" s="142">
        <v>4010</v>
      </c>
      <c r="D360" s="143" t="s">
        <v>211</v>
      </c>
      <c r="E360" s="144">
        <v>23495</v>
      </c>
      <c r="F360" s="144">
        <v>23495</v>
      </c>
      <c r="G360" s="144">
        <v>23495</v>
      </c>
      <c r="H360" s="325">
        <v>0</v>
      </c>
      <c r="I360" s="325">
        <v>0</v>
      </c>
      <c r="J360" s="325">
        <v>0</v>
      </c>
      <c r="K360" s="325">
        <v>0</v>
      </c>
      <c r="L360" s="325">
        <v>0</v>
      </c>
    </row>
    <row r="361" spans="1:12" s="13" customFormat="1" ht="12.75">
      <c r="A361" s="126"/>
      <c r="B361" s="127"/>
      <c r="C361" s="91">
        <v>4040</v>
      </c>
      <c r="D361" s="92" t="s">
        <v>212</v>
      </c>
      <c r="E361" s="93">
        <v>1800</v>
      </c>
      <c r="F361" s="93">
        <v>1800</v>
      </c>
      <c r="G361" s="93">
        <v>1800</v>
      </c>
      <c r="H361" s="317">
        <v>0</v>
      </c>
      <c r="I361" s="317">
        <v>0</v>
      </c>
      <c r="J361" s="317">
        <v>0</v>
      </c>
      <c r="K361" s="317">
        <v>0</v>
      </c>
      <c r="L361" s="317">
        <v>0</v>
      </c>
    </row>
    <row r="362" spans="1:12" s="13" customFormat="1" ht="12.75">
      <c r="A362" s="126"/>
      <c r="B362" s="127"/>
      <c r="C362" s="91">
        <v>4110</v>
      </c>
      <c r="D362" s="92" t="s">
        <v>209</v>
      </c>
      <c r="E362" s="93">
        <v>8880</v>
      </c>
      <c r="F362" s="93">
        <v>8880</v>
      </c>
      <c r="G362" s="317">
        <v>0</v>
      </c>
      <c r="H362" s="93">
        <v>8880</v>
      </c>
      <c r="I362" s="317">
        <v>0</v>
      </c>
      <c r="J362" s="317">
        <v>0</v>
      </c>
      <c r="K362" s="317">
        <v>0</v>
      </c>
      <c r="L362" s="317">
        <v>0</v>
      </c>
    </row>
    <row r="363" spans="1:12" s="13" customFormat="1" ht="12.75">
      <c r="A363" s="126"/>
      <c r="B363" s="127"/>
      <c r="C363" s="91">
        <v>4120</v>
      </c>
      <c r="D363" s="92" t="s">
        <v>210</v>
      </c>
      <c r="E363" s="93">
        <v>620</v>
      </c>
      <c r="F363" s="93">
        <v>620</v>
      </c>
      <c r="G363" s="317">
        <v>0</v>
      </c>
      <c r="H363" s="93">
        <v>620</v>
      </c>
      <c r="I363" s="317">
        <v>0</v>
      </c>
      <c r="J363" s="317">
        <v>0</v>
      </c>
      <c r="K363" s="317">
        <v>0</v>
      </c>
      <c r="L363" s="317">
        <v>0</v>
      </c>
    </row>
    <row r="364" spans="1:12" s="13" customFormat="1" ht="12.75">
      <c r="A364" s="126"/>
      <c r="B364" s="127"/>
      <c r="C364" s="91">
        <v>4170</v>
      </c>
      <c r="D364" s="92" t="s">
        <v>205</v>
      </c>
      <c r="E364" s="93">
        <v>30000</v>
      </c>
      <c r="F364" s="93">
        <v>30000</v>
      </c>
      <c r="G364" s="93">
        <v>30000</v>
      </c>
      <c r="H364" s="317">
        <v>0</v>
      </c>
      <c r="I364" s="317">
        <v>0</v>
      </c>
      <c r="J364" s="317">
        <v>0</v>
      </c>
      <c r="K364" s="317">
        <v>0</v>
      </c>
      <c r="L364" s="317">
        <v>0</v>
      </c>
    </row>
    <row r="365" spans="1:12" s="13" customFormat="1" ht="12.75">
      <c r="A365" s="126"/>
      <c r="B365" s="127"/>
      <c r="C365" s="145">
        <v>4440</v>
      </c>
      <c r="D365" s="146" t="s">
        <v>217</v>
      </c>
      <c r="E365" s="147">
        <v>1330</v>
      </c>
      <c r="F365" s="147">
        <v>1330</v>
      </c>
      <c r="G365" s="339">
        <v>0</v>
      </c>
      <c r="H365" s="147">
        <v>0</v>
      </c>
      <c r="I365" s="339">
        <v>0</v>
      </c>
      <c r="J365" s="339">
        <v>0</v>
      </c>
      <c r="K365" s="339">
        <v>0</v>
      </c>
      <c r="L365" s="339">
        <v>0</v>
      </c>
    </row>
    <row r="366" spans="1:12" s="13" customFormat="1" ht="12.75">
      <c r="A366" s="126"/>
      <c r="B366" s="338">
        <v>85295</v>
      </c>
      <c r="C366" s="315"/>
      <c r="D366" s="169" t="s">
        <v>178</v>
      </c>
      <c r="E366" s="170">
        <f>SUM(E367)</f>
        <v>167000</v>
      </c>
      <c r="F366" s="170">
        <f aca="true" t="shared" si="67" ref="F366:L366">SUM(F367)</f>
        <v>167000</v>
      </c>
      <c r="G366" s="170">
        <f t="shared" si="67"/>
        <v>0</v>
      </c>
      <c r="H366" s="170">
        <f t="shared" si="67"/>
        <v>0</v>
      </c>
      <c r="I366" s="170">
        <f t="shared" si="67"/>
        <v>0</v>
      </c>
      <c r="J366" s="170">
        <f t="shared" si="67"/>
        <v>0</v>
      </c>
      <c r="K366" s="170">
        <f t="shared" si="67"/>
        <v>0</v>
      </c>
      <c r="L366" s="170">
        <f t="shared" si="67"/>
        <v>0</v>
      </c>
    </row>
    <row r="367" spans="1:12" s="13" customFormat="1" ht="12.75">
      <c r="A367" s="126"/>
      <c r="B367" s="127"/>
      <c r="C367" s="95">
        <v>3110</v>
      </c>
      <c r="D367" s="94" t="s">
        <v>255</v>
      </c>
      <c r="E367" s="96">
        <v>167000</v>
      </c>
      <c r="F367" s="96">
        <v>167000</v>
      </c>
      <c r="G367" s="380">
        <v>0</v>
      </c>
      <c r="H367" s="380">
        <v>0</v>
      </c>
      <c r="I367" s="380">
        <v>0</v>
      </c>
      <c r="J367" s="380">
        <v>0</v>
      </c>
      <c r="K367" s="380">
        <v>0</v>
      </c>
      <c r="L367" s="380">
        <v>0</v>
      </c>
    </row>
    <row r="368" spans="1:12" s="13" customFormat="1" ht="12.75">
      <c r="A368" s="323">
        <v>853</v>
      </c>
      <c r="B368" s="172"/>
      <c r="C368" s="337"/>
      <c r="D368" s="192" t="s">
        <v>191</v>
      </c>
      <c r="E368" s="312">
        <f>SUM(E369)</f>
        <v>26189</v>
      </c>
      <c r="F368" s="312">
        <f aca="true" t="shared" si="68" ref="F368:L368">SUM(F369)</f>
        <v>26189</v>
      </c>
      <c r="G368" s="312">
        <f t="shared" si="68"/>
        <v>11500</v>
      </c>
      <c r="H368" s="312">
        <f t="shared" si="68"/>
        <v>2090</v>
      </c>
      <c r="I368" s="312">
        <f t="shared" si="68"/>
        <v>0</v>
      </c>
      <c r="J368" s="312">
        <f t="shared" si="68"/>
        <v>0</v>
      </c>
      <c r="K368" s="312">
        <f t="shared" si="68"/>
        <v>0</v>
      </c>
      <c r="L368" s="312">
        <f t="shared" si="68"/>
        <v>0</v>
      </c>
    </row>
    <row r="369" spans="1:12" s="13" customFormat="1" ht="12.75">
      <c r="A369" s="126"/>
      <c r="B369" s="324">
        <v>85395</v>
      </c>
      <c r="C369" s="315"/>
      <c r="D369" s="17" t="s">
        <v>178</v>
      </c>
      <c r="E369" s="129">
        <f>SUM(E370:E387)</f>
        <v>26189</v>
      </c>
      <c r="F369" s="129">
        <f aca="true" t="shared" si="69" ref="F369:L369">SUM(F370:F387)</f>
        <v>26189</v>
      </c>
      <c r="G369" s="129">
        <f t="shared" si="69"/>
        <v>11500</v>
      </c>
      <c r="H369" s="129">
        <f t="shared" si="69"/>
        <v>2090</v>
      </c>
      <c r="I369" s="129">
        <f t="shared" si="69"/>
        <v>0</v>
      </c>
      <c r="J369" s="129">
        <f t="shared" si="69"/>
        <v>0</v>
      </c>
      <c r="K369" s="129">
        <f t="shared" si="69"/>
        <v>0</v>
      </c>
      <c r="L369" s="129">
        <f t="shared" si="69"/>
        <v>0</v>
      </c>
    </row>
    <row r="370" spans="1:12" s="13" customFormat="1" ht="12.75">
      <c r="A370" s="126"/>
      <c r="B370" s="127"/>
      <c r="C370" s="142">
        <v>4010</v>
      </c>
      <c r="D370" s="143" t="s">
        <v>211</v>
      </c>
      <c r="E370" s="144">
        <v>10000</v>
      </c>
      <c r="F370" s="144">
        <v>10000</v>
      </c>
      <c r="G370" s="144">
        <v>10000</v>
      </c>
      <c r="H370" s="325">
        <v>0</v>
      </c>
      <c r="I370" s="325">
        <v>0</v>
      </c>
      <c r="J370" s="325">
        <v>0</v>
      </c>
      <c r="K370" s="325">
        <v>0</v>
      </c>
      <c r="L370" s="325">
        <v>0</v>
      </c>
    </row>
    <row r="371" spans="1:12" s="13" customFormat="1" ht="12.75">
      <c r="A371" s="126"/>
      <c r="B371" s="127"/>
      <c r="C371" s="91">
        <v>4040</v>
      </c>
      <c r="D371" s="92" t="s">
        <v>212</v>
      </c>
      <c r="E371" s="93">
        <v>1500</v>
      </c>
      <c r="F371" s="93">
        <v>1500</v>
      </c>
      <c r="G371" s="93">
        <v>1500</v>
      </c>
      <c r="H371" s="317">
        <v>0</v>
      </c>
      <c r="I371" s="317">
        <v>0</v>
      </c>
      <c r="J371" s="317">
        <v>0</v>
      </c>
      <c r="K371" s="317">
        <v>0</v>
      </c>
      <c r="L371" s="317">
        <v>0</v>
      </c>
    </row>
    <row r="372" spans="1:12" s="13" customFormat="1" ht="12.75">
      <c r="A372" s="126"/>
      <c r="B372" s="127"/>
      <c r="C372" s="91">
        <v>4110</v>
      </c>
      <c r="D372" s="92" t="s">
        <v>209</v>
      </c>
      <c r="E372" s="93">
        <v>1800</v>
      </c>
      <c r="F372" s="93">
        <v>1800</v>
      </c>
      <c r="G372" s="317">
        <v>0</v>
      </c>
      <c r="H372" s="93">
        <v>1800</v>
      </c>
      <c r="I372" s="317">
        <v>0</v>
      </c>
      <c r="J372" s="317">
        <v>0</v>
      </c>
      <c r="K372" s="317">
        <v>0</v>
      </c>
      <c r="L372" s="317">
        <v>0</v>
      </c>
    </row>
    <row r="373" spans="1:12" s="13" customFormat="1" ht="12.75">
      <c r="A373" s="126"/>
      <c r="B373" s="127"/>
      <c r="C373" s="91">
        <v>4120</v>
      </c>
      <c r="D373" s="92" t="s">
        <v>210</v>
      </c>
      <c r="E373" s="93">
        <v>290</v>
      </c>
      <c r="F373" s="93">
        <v>290</v>
      </c>
      <c r="G373" s="317">
        <v>0</v>
      </c>
      <c r="H373" s="93">
        <v>290</v>
      </c>
      <c r="I373" s="317">
        <v>0</v>
      </c>
      <c r="J373" s="317">
        <v>0</v>
      </c>
      <c r="K373" s="317">
        <v>0</v>
      </c>
      <c r="L373" s="317">
        <v>0</v>
      </c>
    </row>
    <row r="374" spans="1:12" s="13" customFormat="1" ht="12.75">
      <c r="A374" s="126"/>
      <c r="B374" s="127"/>
      <c r="C374" s="91">
        <v>4210</v>
      </c>
      <c r="D374" s="92" t="s">
        <v>206</v>
      </c>
      <c r="E374" s="93">
        <v>500</v>
      </c>
      <c r="F374" s="93">
        <v>500</v>
      </c>
      <c r="G374" s="317">
        <v>0</v>
      </c>
      <c r="H374" s="317">
        <v>0</v>
      </c>
      <c r="I374" s="317">
        <v>0</v>
      </c>
      <c r="J374" s="317">
        <v>0</v>
      </c>
      <c r="K374" s="317">
        <v>0</v>
      </c>
      <c r="L374" s="317">
        <v>0</v>
      </c>
    </row>
    <row r="375" spans="1:12" s="13" customFormat="1" ht="12.75">
      <c r="A375" s="126"/>
      <c r="B375" s="127"/>
      <c r="C375" s="91">
        <v>4260</v>
      </c>
      <c r="D375" s="92" t="s">
        <v>213</v>
      </c>
      <c r="E375" s="93">
        <v>3500</v>
      </c>
      <c r="F375" s="93">
        <v>3500</v>
      </c>
      <c r="G375" s="317">
        <v>0</v>
      </c>
      <c r="H375" s="317">
        <v>0</v>
      </c>
      <c r="I375" s="317">
        <v>0</v>
      </c>
      <c r="J375" s="317">
        <v>0</v>
      </c>
      <c r="K375" s="317">
        <v>0</v>
      </c>
      <c r="L375" s="317">
        <v>0</v>
      </c>
    </row>
    <row r="376" spans="1:12" s="13" customFormat="1" ht="12.75">
      <c r="A376" s="126"/>
      <c r="B376" s="127"/>
      <c r="C376" s="91">
        <v>4270</v>
      </c>
      <c r="D376" s="92" t="s">
        <v>196</v>
      </c>
      <c r="E376" s="93">
        <v>2000</v>
      </c>
      <c r="F376" s="93">
        <v>2000</v>
      </c>
      <c r="G376" s="317">
        <v>0</v>
      </c>
      <c r="H376" s="317">
        <v>0</v>
      </c>
      <c r="I376" s="317">
        <v>0</v>
      </c>
      <c r="J376" s="317">
        <v>0</v>
      </c>
      <c r="K376" s="317">
        <v>0</v>
      </c>
      <c r="L376" s="317">
        <v>0</v>
      </c>
    </row>
    <row r="377" spans="1:12" s="13" customFormat="1" ht="12.75">
      <c r="A377" s="126"/>
      <c r="B377" s="127"/>
      <c r="C377" s="91">
        <v>4280</v>
      </c>
      <c r="D377" s="92" t="s">
        <v>227</v>
      </c>
      <c r="E377" s="93">
        <v>100</v>
      </c>
      <c r="F377" s="93">
        <v>100</v>
      </c>
      <c r="G377" s="317">
        <v>0</v>
      </c>
      <c r="H377" s="317">
        <v>0</v>
      </c>
      <c r="I377" s="317">
        <v>0</v>
      </c>
      <c r="J377" s="317">
        <v>0</v>
      </c>
      <c r="K377" s="317">
        <v>0</v>
      </c>
      <c r="L377" s="317">
        <v>0</v>
      </c>
    </row>
    <row r="378" spans="1:12" s="13" customFormat="1" ht="12.75">
      <c r="A378" s="126"/>
      <c r="B378" s="127"/>
      <c r="C378" s="91">
        <v>4300</v>
      </c>
      <c r="D378" s="92" t="s">
        <v>202</v>
      </c>
      <c r="E378" s="93">
        <v>2500</v>
      </c>
      <c r="F378" s="93">
        <v>2500</v>
      </c>
      <c r="G378" s="317">
        <v>0</v>
      </c>
      <c r="H378" s="317">
        <v>0</v>
      </c>
      <c r="I378" s="317">
        <v>0</v>
      </c>
      <c r="J378" s="317">
        <v>0</v>
      </c>
      <c r="K378" s="317">
        <v>0</v>
      </c>
      <c r="L378" s="317">
        <v>0</v>
      </c>
    </row>
    <row r="379" spans="1:12" s="13" customFormat="1" ht="12.75">
      <c r="A379" s="126"/>
      <c r="B379" s="127"/>
      <c r="C379" s="91">
        <v>4350</v>
      </c>
      <c r="D379" s="92" t="s">
        <v>214</v>
      </c>
      <c r="E379" s="93">
        <v>700</v>
      </c>
      <c r="F379" s="93">
        <v>700</v>
      </c>
      <c r="G379" s="317">
        <v>0</v>
      </c>
      <c r="H379" s="317">
        <v>0</v>
      </c>
      <c r="I379" s="317">
        <v>0</v>
      </c>
      <c r="J379" s="317">
        <v>0</v>
      </c>
      <c r="K379" s="317">
        <v>0</v>
      </c>
      <c r="L379" s="317">
        <v>0</v>
      </c>
    </row>
    <row r="380" spans="1:12" s="13" customFormat="1" ht="12.75">
      <c r="A380" s="126"/>
      <c r="B380" s="127"/>
      <c r="C380" s="149">
        <v>4370</v>
      </c>
      <c r="D380" s="150" t="s">
        <v>215</v>
      </c>
      <c r="E380" s="151">
        <v>600</v>
      </c>
      <c r="F380" s="151">
        <v>600</v>
      </c>
      <c r="G380" s="335">
        <v>0</v>
      </c>
      <c r="H380" s="335">
        <v>0</v>
      </c>
      <c r="I380" s="335">
        <v>0</v>
      </c>
      <c r="J380" s="335">
        <v>0</v>
      </c>
      <c r="K380" s="335">
        <v>0</v>
      </c>
      <c r="L380" s="335">
        <v>0</v>
      </c>
    </row>
    <row r="381" spans="1:12" s="13" customFormat="1" ht="12.75">
      <c r="A381" s="126"/>
      <c r="B381" s="127"/>
      <c r="C381" s="152"/>
      <c r="D381" s="153" t="s">
        <v>216</v>
      </c>
      <c r="E381" s="154"/>
      <c r="F381" s="154"/>
      <c r="G381" s="340"/>
      <c r="H381" s="340"/>
      <c r="I381" s="340"/>
      <c r="J381" s="340"/>
      <c r="K381" s="340"/>
      <c r="L381" s="340"/>
    </row>
    <row r="382" spans="1:12" s="13" customFormat="1" ht="12.75">
      <c r="A382" s="126"/>
      <c r="B382" s="127"/>
      <c r="C382" s="91">
        <v>4410</v>
      </c>
      <c r="D382" s="92" t="s">
        <v>226</v>
      </c>
      <c r="E382" s="93">
        <v>200</v>
      </c>
      <c r="F382" s="93">
        <v>200</v>
      </c>
      <c r="G382" s="317">
        <v>0</v>
      </c>
      <c r="H382" s="317">
        <v>0</v>
      </c>
      <c r="I382" s="317">
        <v>0</v>
      </c>
      <c r="J382" s="317">
        <v>0</v>
      </c>
      <c r="K382" s="317">
        <v>0</v>
      </c>
      <c r="L382" s="317">
        <v>0</v>
      </c>
    </row>
    <row r="383" spans="1:12" s="13" customFormat="1" ht="12.75">
      <c r="A383" s="126"/>
      <c r="B383" s="127"/>
      <c r="C383" s="91">
        <v>4440</v>
      </c>
      <c r="D383" s="92" t="s">
        <v>217</v>
      </c>
      <c r="E383" s="93">
        <v>499</v>
      </c>
      <c r="F383" s="93">
        <v>499</v>
      </c>
      <c r="G383" s="317">
        <v>0</v>
      </c>
      <c r="H383" s="93">
        <v>0</v>
      </c>
      <c r="I383" s="317">
        <v>0</v>
      </c>
      <c r="J383" s="317">
        <v>0</v>
      </c>
      <c r="K383" s="317">
        <v>0</v>
      </c>
      <c r="L383" s="317">
        <v>0</v>
      </c>
    </row>
    <row r="384" spans="1:12" s="13" customFormat="1" ht="12.75">
      <c r="A384" s="126"/>
      <c r="B384" s="127"/>
      <c r="C384" s="149">
        <v>4740</v>
      </c>
      <c r="D384" s="150" t="s">
        <v>220</v>
      </c>
      <c r="E384" s="151">
        <v>300</v>
      </c>
      <c r="F384" s="151">
        <v>300</v>
      </c>
      <c r="G384" s="335">
        <v>0</v>
      </c>
      <c r="H384" s="335">
        <v>0</v>
      </c>
      <c r="I384" s="335">
        <v>0</v>
      </c>
      <c r="J384" s="335">
        <v>0</v>
      </c>
      <c r="K384" s="335">
        <v>0</v>
      </c>
      <c r="L384" s="335">
        <v>0</v>
      </c>
    </row>
    <row r="385" spans="1:12" s="13" customFormat="1" ht="12.75">
      <c r="A385" s="126"/>
      <c r="B385" s="127"/>
      <c r="C385" s="152"/>
      <c r="D385" s="153" t="s">
        <v>221</v>
      </c>
      <c r="E385" s="154"/>
      <c r="F385" s="154"/>
      <c r="G385" s="340"/>
      <c r="H385" s="340"/>
      <c r="I385" s="340"/>
      <c r="J385" s="340"/>
      <c r="K385" s="340"/>
      <c r="L385" s="340"/>
    </row>
    <row r="386" spans="1:12" s="13" customFormat="1" ht="12.75">
      <c r="A386" s="126"/>
      <c r="B386" s="127"/>
      <c r="C386" s="149">
        <v>4750</v>
      </c>
      <c r="D386" s="150" t="s">
        <v>222</v>
      </c>
      <c r="E386" s="151">
        <v>1700</v>
      </c>
      <c r="F386" s="151">
        <v>1700</v>
      </c>
      <c r="G386" s="335">
        <v>0</v>
      </c>
      <c r="H386" s="335">
        <v>0</v>
      </c>
      <c r="I386" s="335">
        <v>0</v>
      </c>
      <c r="J386" s="335">
        <v>0</v>
      </c>
      <c r="K386" s="335">
        <v>0</v>
      </c>
      <c r="L386" s="335">
        <v>0</v>
      </c>
    </row>
    <row r="387" spans="1:12" s="13" customFormat="1" ht="12.75">
      <c r="A387" s="126"/>
      <c r="B387" s="127"/>
      <c r="C387" s="174"/>
      <c r="D387" s="98" t="s">
        <v>223</v>
      </c>
      <c r="E387" s="175"/>
      <c r="F387" s="175"/>
      <c r="G387" s="364"/>
      <c r="H387" s="364"/>
      <c r="I387" s="364"/>
      <c r="J387" s="364"/>
      <c r="K387" s="364"/>
      <c r="L387" s="364"/>
    </row>
    <row r="388" spans="1:12" s="13" customFormat="1" ht="12.75">
      <c r="A388" s="394">
        <v>900</v>
      </c>
      <c r="B388" s="395"/>
      <c r="C388" s="396"/>
      <c r="D388" s="230" t="s">
        <v>261</v>
      </c>
      <c r="E388" s="397">
        <f aca="true" t="shared" si="70" ref="E388:L388">SUM(E389,E396,E402,E412,E419,E422)</f>
        <v>2347347</v>
      </c>
      <c r="F388" s="397">
        <f t="shared" si="70"/>
        <v>297347</v>
      </c>
      <c r="G388" s="397">
        <f t="shared" si="70"/>
        <v>40995</v>
      </c>
      <c r="H388" s="397">
        <f t="shared" si="70"/>
        <v>7155</v>
      </c>
      <c r="I388" s="397">
        <f t="shared" si="70"/>
        <v>25000</v>
      </c>
      <c r="J388" s="397">
        <f t="shared" si="70"/>
        <v>0</v>
      </c>
      <c r="K388" s="397">
        <f t="shared" si="70"/>
        <v>0</v>
      </c>
      <c r="L388" s="397">
        <f t="shared" si="70"/>
        <v>2050000</v>
      </c>
    </row>
    <row r="389" spans="1:12" s="13" customFormat="1" ht="12.75">
      <c r="A389" s="126"/>
      <c r="B389" s="324">
        <v>90001</v>
      </c>
      <c r="C389" s="315"/>
      <c r="D389" s="17" t="s">
        <v>262</v>
      </c>
      <c r="E389" s="129">
        <f aca="true" t="shared" si="71" ref="E389:L389">SUM(E390,E392,E394)</f>
        <v>2050000</v>
      </c>
      <c r="F389" s="129">
        <f t="shared" si="71"/>
        <v>0</v>
      </c>
      <c r="G389" s="129">
        <f t="shared" si="71"/>
        <v>0</v>
      </c>
      <c r="H389" s="129">
        <f t="shared" si="71"/>
        <v>0</v>
      </c>
      <c r="I389" s="129">
        <f t="shared" si="71"/>
        <v>0</v>
      </c>
      <c r="J389" s="129">
        <f t="shared" si="71"/>
        <v>0</v>
      </c>
      <c r="K389" s="129">
        <f t="shared" si="71"/>
        <v>0</v>
      </c>
      <c r="L389" s="129">
        <f t="shared" si="71"/>
        <v>2050000</v>
      </c>
    </row>
    <row r="390" spans="1:12" s="13" customFormat="1" ht="12.75">
      <c r="A390" s="126"/>
      <c r="B390" s="127"/>
      <c r="C390" s="73">
        <v>6050</v>
      </c>
      <c r="D390" s="74" t="s">
        <v>198</v>
      </c>
      <c r="E390" s="75">
        <f aca="true" t="shared" si="72" ref="E390:L390">SUM(E391:E391)</f>
        <v>50000</v>
      </c>
      <c r="F390" s="75">
        <f t="shared" si="72"/>
        <v>0</v>
      </c>
      <c r="G390" s="75">
        <f t="shared" si="72"/>
        <v>0</v>
      </c>
      <c r="H390" s="75">
        <f t="shared" si="72"/>
        <v>0</v>
      </c>
      <c r="I390" s="75">
        <f t="shared" si="72"/>
        <v>0</v>
      </c>
      <c r="J390" s="75">
        <f t="shared" si="72"/>
        <v>0</v>
      </c>
      <c r="K390" s="75">
        <f t="shared" si="72"/>
        <v>0</v>
      </c>
      <c r="L390" s="75">
        <f t="shared" si="72"/>
        <v>50000</v>
      </c>
    </row>
    <row r="391" spans="1:12" s="7" customFormat="1" ht="12.75" hidden="1">
      <c r="A391" s="126"/>
      <c r="B391" s="127"/>
      <c r="C391" s="76"/>
      <c r="D391" s="77" t="s">
        <v>312</v>
      </c>
      <c r="E391" s="79">
        <v>50000</v>
      </c>
      <c r="F391" s="317"/>
      <c r="G391" s="317"/>
      <c r="H391" s="317"/>
      <c r="I391" s="317"/>
      <c r="J391" s="317"/>
      <c r="K391" s="317"/>
      <c r="L391" s="79">
        <v>50000</v>
      </c>
    </row>
    <row r="392" spans="1:12" s="7" customFormat="1" ht="12.75">
      <c r="A392" s="126"/>
      <c r="B392" s="127"/>
      <c r="C392" s="76">
        <v>6058</v>
      </c>
      <c r="D392" s="77" t="s">
        <v>198</v>
      </c>
      <c r="E392" s="78">
        <f aca="true" t="shared" si="73" ref="E392:L392">SUM(E393:E393)</f>
        <v>1500000</v>
      </c>
      <c r="F392" s="78">
        <f t="shared" si="73"/>
        <v>0</v>
      </c>
      <c r="G392" s="78">
        <f t="shared" si="73"/>
        <v>0</v>
      </c>
      <c r="H392" s="78">
        <f t="shared" si="73"/>
        <v>0</v>
      </c>
      <c r="I392" s="78">
        <f t="shared" si="73"/>
        <v>0</v>
      </c>
      <c r="J392" s="78">
        <f t="shared" si="73"/>
        <v>0</v>
      </c>
      <c r="K392" s="78">
        <f t="shared" si="73"/>
        <v>0</v>
      </c>
      <c r="L392" s="78">
        <f t="shared" si="73"/>
        <v>1500000</v>
      </c>
    </row>
    <row r="393" spans="1:12" s="7" customFormat="1" ht="12.75" hidden="1">
      <c r="A393" s="126"/>
      <c r="B393" s="127"/>
      <c r="C393" s="76"/>
      <c r="D393" s="77" t="s">
        <v>310</v>
      </c>
      <c r="E393" s="79">
        <v>1500000</v>
      </c>
      <c r="F393" s="317"/>
      <c r="G393" s="317"/>
      <c r="H393" s="317"/>
      <c r="I393" s="317"/>
      <c r="J393" s="317"/>
      <c r="K393" s="317"/>
      <c r="L393" s="79">
        <v>1500000</v>
      </c>
    </row>
    <row r="394" spans="1:12" s="7" customFormat="1" ht="12.75">
      <c r="A394" s="126"/>
      <c r="B394" s="127"/>
      <c r="C394" s="80">
        <v>6059</v>
      </c>
      <c r="D394" s="81" t="s">
        <v>198</v>
      </c>
      <c r="E394" s="82">
        <f>SUM(E395)</f>
        <v>500000</v>
      </c>
      <c r="F394" s="82">
        <f aca="true" t="shared" si="74" ref="F394:L394">SUM(F395)</f>
        <v>0</v>
      </c>
      <c r="G394" s="82">
        <f t="shared" si="74"/>
        <v>0</v>
      </c>
      <c r="H394" s="82">
        <f t="shared" si="74"/>
        <v>0</v>
      </c>
      <c r="I394" s="82">
        <f t="shared" si="74"/>
        <v>0</v>
      </c>
      <c r="J394" s="82">
        <f t="shared" si="74"/>
        <v>0</v>
      </c>
      <c r="K394" s="82">
        <f t="shared" si="74"/>
        <v>0</v>
      </c>
      <c r="L394" s="82">
        <f t="shared" si="74"/>
        <v>500000</v>
      </c>
    </row>
    <row r="395" spans="1:12" s="106" customFormat="1" ht="12.75" hidden="1">
      <c r="A395" s="103"/>
      <c r="B395" s="104"/>
      <c r="C395" s="100"/>
      <c r="D395" s="101" t="s">
        <v>310</v>
      </c>
      <c r="E395" s="102">
        <v>500000</v>
      </c>
      <c r="F395" s="398"/>
      <c r="G395" s="398"/>
      <c r="H395" s="398"/>
      <c r="I395" s="398"/>
      <c r="J395" s="398"/>
      <c r="K395" s="398"/>
      <c r="L395" s="102">
        <v>500000</v>
      </c>
    </row>
    <row r="396" spans="1:12" s="13" customFormat="1" ht="12.75">
      <c r="A396" s="126"/>
      <c r="B396" s="324">
        <v>90002</v>
      </c>
      <c r="C396" s="315"/>
      <c r="D396" s="17" t="s">
        <v>263</v>
      </c>
      <c r="E396" s="129">
        <f>SUM(E397:E399)</f>
        <v>30000</v>
      </c>
      <c r="F396" s="129">
        <f aca="true" t="shared" si="75" ref="F396:L396">SUM(F397:F399)</f>
        <v>30000</v>
      </c>
      <c r="G396" s="129">
        <f t="shared" si="75"/>
        <v>0</v>
      </c>
      <c r="H396" s="129">
        <f t="shared" si="75"/>
        <v>0</v>
      </c>
      <c r="I396" s="129">
        <f t="shared" si="75"/>
        <v>25000</v>
      </c>
      <c r="J396" s="129">
        <f t="shared" si="75"/>
        <v>0</v>
      </c>
      <c r="K396" s="129">
        <f t="shared" si="75"/>
        <v>0</v>
      </c>
      <c r="L396" s="129">
        <f t="shared" si="75"/>
        <v>0</v>
      </c>
    </row>
    <row r="397" spans="1:12" s="13" customFormat="1" ht="12.75">
      <c r="A397" s="126"/>
      <c r="B397" s="127"/>
      <c r="C397" s="142">
        <v>2650</v>
      </c>
      <c r="D397" s="143" t="s">
        <v>264</v>
      </c>
      <c r="E397" s="144">
        <v>25000</v>
      </c>
      <c r="F397" s="144">
        <v>25000</v>
      </c>
      <c r="G397" s="325">
        <v>0</v>
      </c>
      <c r="H397" s="325">
        <v>0</v>
      </c>
      <c r="I397" s="144">
        <v>25000</v>
      </c>
      <c r="J397" s="325">
        <v>0</v>
      </c>
      <c r="K397" s="325">
        <v>0</v>
      </c>
      <c r="L397" s="325">
        <v>0</v>
      </c>
    </row>
    <row r="398" spans="1:12" s="13" customFormat="1" ht="12.75">
      <c r="A398" s="126"/>
      <c r="B398" s="127"/>
      <c r="C398" s="183">
        <v>4300</v>
      </c>
      <c r="D398" s="153" t="s">
        <v>202</v>
      </c>
      <c r="E398" s="93">
        <v>5000</v>
      </c>
      <c r="F398" s="93">
        <v>5000</v>
      </c>
      <c r="G398" s="318">
        <v>0</v>
      </c>
      <c r="H398" s="318">
        <v>0</v>
      </c>
      <c r="I398" s="318">
        <v>0</v>
      </c>
      <c r="J398" s="318">
        <v>0</v>
      </c>
      <c r="K398" s="318">
        <v>0</v>
      </c>
      <c r="L398" s="318">
        <v>0</v>
      </c>
    </row>
    <row r="399" spans="1:12" s="118" customFormat="1" ht="12.75" hidden="1">
      <c r="A399" s="113"/>
      <c r="B399" s="114"/>
      <c r="C399" s="115">
        <v>6050</v>
      </c>
      <c r="D399" s="116" t="s">
        <v>198</v>
      </c>
      <c r="E399" s="117">
        <f>SUM(E400:E401)</f>
        <v>0</v>
      </c>
      <c r="F399" s="117">
        <f aca="true" t="shared" si="76" ref="F399:L399">SUM(F400:F401)</f>
        <v>0</v>
      </c>
      <c r="G399" s="117">
        <f t="shared" si="76"/>
        <v>0</v>
      </c>
      <c r="H399" s="117">
        <f t="shared" si="76"/>
        <v>0</v>
      </c>
      <c r="I399" s="117">
        <f t="shared" si="76"/>
        <v>0</v>
      </c>
      <c r="J399" s="117">
        <f t="shared" si="76"/>
        <v>0</v>
      </c>
      <c r="K399" s="117">
        <f t="shared" si="76"/>
        <v>0</v>
      </c>
      <c r="L399" s="117">
        <f t="shared" si="76"/>
        <v>0</v>
      </c>
    </row>
    <row r="400" spans="1:12" s="118" customFormat="1" ht="12.75" hidden="1">
      <c r="A400" s="113"/>
      <c r="B400" s="114"/>
      <c r="C400" s="119"/>
      <c r="D400" s="120" t="s">
        <v>378</v>
      </c>
      <c r="E400" s="121">
        <v>0</v>
      </c>
      <c r="F400" s="399">
        <v>0</v>
      </c>
      <c r="G400" s="399">
        <v>0</v>
      </c>
      <c r="H400" s="399">
        <v>0</v>
      </c>
      <c r="I400" s="399">
        <v>0</v>
      </c>
      <c r="J400" s="399">
        <v>0</v>
      </c>
      <c r="K400" s="399">
        <v>0</v>
      </c>
      <c r="L400" s="121">
        <v>0</v>
      </c>
    </row>
    <row r="401" spans="1:12" s="118" customFormat="1" ht="12.75" hidden="1">
      <c r="A401" s="113"/>
      <c r="B401" s="114"/>
      <c r="C401" s="122"/>
      <c r="D401" s="123" t="s">
        <v>311</v>
      </c>
      <c r="E401" s="124">
        <v>0</v>
      </c>
      <c r="F401" s="400">
        <v>0</v>
      </c>
      <c r="G401" s="400">
        <v>0</v>
      </c>
      <c r="H401" s="400">
        <v>0</v>
      </c>
      <c r="I401" s="400">
        <v>0</v>
      </c>
      <c r="J401" s="400">
        <v>0</v>
      </c>
      <c r="K401" s="400">
        <v>0</v>
      </c>
      <c r="L401" s="124">
        <v>0</v>
      </c>
    </row>
    <row r="402" spans="1:12" s="13" customFormat="1" ht="12.75">
      <c r="A402" s="126"/>
      <c r="B402" s="324">
        <v>90003</v>
      </c>
      <c r="C402" s="315"/>
      <c r="D402" s="17" t="s">
        <v>265</v>
      </c>
      <c r="E402" s="129">
        <f>SUM(E403:E411)</f>
        <v>51347</v>
      </c>
      <c r="F402" s="129">
        <f aca="true" t="shared" si="77" ref="F402:L402">SUM(F403:F411)</f>
        <v>51347</v>
      </c>
      <c r="G402" s="129">
        <f t="shared" si="77"/>
        <v>38495</v>
      </c>
      <c r="H402" s="129">
        <f t="shared" si="77"/>
        <v>6755</v>
      </c>
      <c r="I402" s="129">
        <f t="shared" si="77"/>
        <v>0</v>
      </c>
      <c r="J402" s="129">
        <f t="shared" si="77"/>
        <v>0</v>
      </c>
      <c r="K402" s="129">
        <f t="shared" si="77"/>
        <v>0</v>
      </c>
      <c r="L402" s="129">
        <f t="shared" si="77"/>
        <v>0</v>
      </c>
    </row>
    <row r="403" spans="1:12" s="13" customFormat="1" ht="12.75">
      <c r="A403" s="126"/>
      <c r="B403" s="127"/>
      <c r="C403" s="97">
        <v>3020</v>
      </c>
      <c r="D403" s="98" t="s">
        <v>283</v>
      </c>
      <c r="E403" s="171">
        <v>500</v>
      </c>
      <c r="F403" s="171">
        <v>500</v>
      </c>
      <c r="G403" s="379">
        <v>0</v>
      </c>
      <c r="H403" s="379">
        <v>0</v>
      </c>
      <c r="I403" s="379">
        <v>0</v>
      </c>
      <c r="J403" s="379">
        <v>0</v>
      </c>
      <c r="K403" s="379">
        <v>0</v>
      </c>
      <c r="L403" s="379">
        <v>0</v>
      </c>
    </row>
    <row r="404" spans="1:12" s="13" customFormat="1" ht="12.75">
      <c r="A404" s="126"/>
      <c r="B404" s="127"/>
      <c r="C404" s="91">
        <v>4010</v>
      </c>
      <c r="D404" s="92" t="s">
        <v>211</v>
      </c>
      <c r="E404" s="93">
        <v>35690</v>
      </c>
      <c r="F404" s="93">
        <v>35690</v>
      </c>
      <c r="G404" s="93">
        <v>35690</v>
      </c>
      <c r="H404" s="317">
        <v>0</v>
      </c>
      <c r="I404" s="317">
        <v>0</v>
      </c>
      <c r="J404" s="317">
        <v>0</v>
      </c>
      <c r="K404" s="317">
        <v>0</v>
      </c>
      <c r="L404" s="317">
        <v>0</v>
      </c>
    </row>
    <row r="405" spans="1:12" s="13" customFormat="1" ht="12.75">
      <c r="A405" s="126"/>
      <c r="B405" s="127"/>
      <c r="C405" s="91">
        <v>4040</v>
      </c>
      <c r="D405" s="92" t="s">
        <v>212</v>
      </c>
      <c r="E405" s="93">
        <v>2805</v>
      </c>
      <c r="F405" s="93">
        <v>2805</v>
      </c>
      <c r="G405" s="93">
        <v>2805</v>
      </c>
      <c r="H405" s="317">
        <v>0</v>
      </c>
      <c r="I405" s="317">
        <v>0</v>
      </c>
      <c r="J405" s="317">
        <v>0</v>
      </c>
      <c r="K405" s="317">
        <v>0</v>
      </c>
      <c r="L405" s="317">
        <v>0</v>
      </c>
    </row>
    <row r="406" spans="1:12" s="13" customFormat="1" ht="12.75">
      <c r="A406" s="126"/>
      <c r="B406" s="127"/>
      <c r="C406" s="91">
        <v>4110</v>
      </c>
      <c r="D406" s="92" t="s">
        <v>209</v>
      </c>
      <c r="E406" s="93">
        <v>5812</v>
      </c>
      <c r="F406" s="93">
        <v>5812</v>
      </c>
      <c r="G406" s="317">
        <v>0</v>
      </c>
      <c r="H406" s="93">
        <v>5812</v>
      </c>
      <c r="I406" s="317">
        <v>0</v>
      </c>
      <c r="J406" s="317">
        <v>0</v>
      </c>
      <c r="K406" s="317">
        <v>0</v>
      </c>
      <c r="L406" s="317">
        <v>0</v>
      </c>
    </row>
    <row r="407" spans="1:12" s="13" customFormat="1" ht="12.75">
      <c r="A407" s="126"/>
      <c r="B407" s="127"/>
      <c r="C407" s="91">
        <v>4120</v>
      </c>
      <c r="D407" s="92" t="s">
        <v>210</v>
      </c>
      <c r="E407" s="93">
        <v>943</v>
      </c>
      <c r="F407" s="93">
        <v>943</v>
      </c>
      <c r="G407" s="317">
        <v>0</v>
      </c>
      <c r="H407" s="93">
        <v>943</v>
      </c>
      <c r="I407" s="317">
        <v>0</v>
      </c>
      <c r="J407" s="317">
        <v>0</v>
      </c>
      <c r="K407" s="317">
        <v>0</v>
      </c>
      <c r="L407" s="317">
        <v>0</v>
      </c>
    </row>
    <row r="408" spans="1:12" s="13" customFormat="1" ht="12.75">
      <c r="A408" s="126"/>
      <c r="B408" s="127"/>
      <c r="C408" s="91">
        <v>4210</v>
      </c>
      <c r="D408" s="92" t="s">
        <v>206</v>
      </c>
      <c r="E408" s="93">
        <v>1000</v>
      </c>
      <c r="F408" s="93">
        <v>1000</v>
      </c>
      <c r="G408" s="317">
        <v>0</v>
      </c>
      <c r="H408" s="317">
        <v>0</v>
      </c>
      <c r="I408" s="317">
        <v>0</v>
      </c>
      <c r="J408" s="317">
        <v>0</v>
      </c>
      <c r="K408" s="317">
        <v>0</v>
      </c>
      <c r="L408" s="317">
        <v>0</v>
      </c>
    </row>
    <row r="409" spans="1:12" s="13" customFormat="1" ht="12.75">
      <c r="A409" s="126"/>
      <c r="B409" s="127"/>
      <c r="C409" s="91">
        <v>4280</v>
      </c>
      <c r="D409" s="92" t="s">
        <v>227</v>
      </c>
      <c r="E409" s="93">
        <v>100</v>
      </c>
      <c r="F409" s="93">
        <v>100</v>
      </c>
      <c r="G409" s="317">
        <v>0</v>
      </c>
      <c r="H409" s="317">
        <v>0</v>
      </c>
      <c r="I409" s="317">
        <v>0</v>
      </c>
      <c r="J409" s="317">
        <v>0</v>
      </c>
      <c r="K409" s="317">
        <v>0</v>
      </c>
      <c r="L409" s="317">
        <v>0</v>
      </c>
    </row>
    <row r="410" spans="1:12" s="13" customFormat="1" ht="12.75">
      <c r="A410" s="126"/>
      <c r="B410" s="127"/>
      <c r="C410" s="91">
        <v>4300</v>
      </c>
      <c r="D410" s="92" t="s">
        <v>202</v>
      </c>
      <c r="E410" s="93">
        <v>3500</v>
      </c>
      <c r="F410" s="93">
        <v>3500</v>
      </c>
      <c r="G410" s="317">
        <v>0</v>
      </c>
      <c r="H410" s="317">
        <v>0</v>
      </c>
      <c r="I410" s="317">
        <v>0</v>
      </c>
      <c r="J410" s="317">
        <v>0</v>
      </c>
      <c r="K410" s="317">
        <v>0</v>
      </c>
      <c r="L410" s="317">
        <v>0</v>
      </c>
    </row>
    <row r="411" spans="1:12" s="13" customFormat="1" ht="12.75">
      <c r="A411" s="126"/>
      <c r="B411" s="127"/>
      <c r="C411" s="145">
        <v>4440</v>
      </c>
      <c r="D411" s="146" t="s">
        <v>217</v>
      </c>
      <c r="E411" s="147">
        <v>997</v>
      </c>
      <c r="F411" s="147">
        <v>997</v>
      </c>
      <c r="G411" s="339">
        <v>0</v>
      </c>
      <c r="H411" s="147">
        <v>0</v>
      </c>
      <c r="I411" s="339">
        <v>0</v>
      </c>
      <c r="J411" s="339">
        <v>0</v>
      </c>
      <c r="K411" s="339">
        <v>0</v>
      </c>
      <c r="L411" s="339">
        <v>0</v>
      </c>
    </row>
    <row r="412" spans="1:12" s="13" customFormat="1" ht="12.75">
      <c r="A412" s="126"/>
      <c r="B412" s="338">
        <v>90004</v>
      </c>
      <c r="C412" s="315"/>
      <c r="D412" s="169" t="s">
        <v>266</v>
      </c>
      <c r="E412" s="170">
        <f aca="true" t="shared" si="78" ref="E412:L412">SUM(E413:E418)</f>
        <v>27000</v>
      </c>
      <c r="F412" s="170">
        <f t="shared" si="78"/>
        <v>27000</v>
      </c>
      <c r="G412" s="170">
        <f t="shared" si="78"/>
        <v>2500</v>
      </c>
      <c r="H412" s="170">
        <f t="shared" si="78"/>
        <v>400</v>
      </c>
      <c r="I412" s="170">
        <f t="shared" si="78"/>
        <v>0</v>
      </c>
      <c r="J412" s="170">
        <f t="shared" si="78"/>
        <v>0</v>
      </c>
      <c r="K412" s="170">
        <f t="shared" si="78"/>
        <v>0</v>
      </c>
      <c r="L412" s="170">
        <f t="shared" si="78"/>
        <v>0</v>
      </c>
    </row>
    <row r="413" spans="1:12" s="13" customFormat="1" ht="12.75">
      <c r="A413" s="126"/>
      <c r="B413" s="127"/>
      <c r="C413" s="142">
        <v>4110</v>
      </c>
      <c r="D413" s="143" t="s">
        <v>209</v>
      </c>
      <c r="E413" s="144">
        <v>350</v>
      </c>
      <c r="F413" s="144">
        <v>350</v>
      </c>
      <c r="G413" s="325">
        <v>0</v>
      </c>
      <c r="H413" s="144">
        <v>350</v>
      </c>
      <c r="I413" s="325">
        <v>0</v>
      </c>
      <c r="J413" s="325">
        <v>0</v>
      </c>
      <c r="K413" s="325">
        <v>0</v>
      </c>
      <c r="L413" s="325">
        <v>0</v>
      </c>
    </row>
    <row r="414" spans="1:12" s="13" customFormat="1" ht="12.75">
      <c r="A414" s="126"/>
      <c r="B414" s="127"/>
      <c r="C414" s="91">
        <v>4120</v>
      </c>
      <c r="D414" s="92" t="s">
        <v>210</v>
      </c>
      <c r="E414" s="93">
        <v>50</v>
      </c>
      <c r="F414" s="93">
        <v>50</v>
      </c>
      <c r="G414" s="317">
        <v>0</v>
      </c>
      <c r="H414" s="93">
        <v>50</v>
      </c>
      <c r="I414" s="317">
        <v>0</v>
      </c>
      <c r="J414" s="317">
        <v>0</v>
      </c>
      <c r="K414" s="317">
        <v>0</v>
      </c>
      <c r="L414" s="317">
        <v>0</v>
      </c>
    </row>
    <row r="415" spans="1:12" s="13" customFormat="1" ht="12.75">
      <c r="A415" s="126"/>
      <c r="B415" s="127"/>
      <c r="C415" s="91">
        <v>4170</v>
      </c>
      <c r="D415" s="92" t="s">
        <v>205</v>
      </c>
      <c r="E415" s="93">
        <v>2500</v>
      </c>
      <c r="F415" s="93">
        <v>2500</v>
      </c>
      <c r="G415" s="93">
        <v>2500</v>
      </c>
      <c r="H415" s="317">
        <v>0</v>
      </c>
      <c r="I415" s="317">
        <v>0</v>
      </c>
      <c r="J415" s="317">
        <v>0</v>
      </c>
      <c r="K415" s="317">
        <v>0</v>
      </c>
      <c r="L415" s="317">
        <v>0</v>
      </c>
    </row>
    <row r="416" spans="1:12" s="13" customFormat="1" ht="12.75">
      <c r="A416" s="126"/>
      <c r="B416" s="127"/>
      <c r="C416" s="149">
        <v>4210</v>
      </c>
      <c r="D416" s="150" t="s">
        <v>206</v>
      </c>
      <c r="E416" s="151">
        <v>2600</v>
      </c>
      <c r="F416" s="151">
        <v>2600</v>
      </c>
      <c r="G416" s="335">
        <v>0</v>
      </c>
      <c r="H416" s="335">
        <v>0</v>
      </c>
      <c r="I416" s="335">
        <v>0</v>
      </c>
      <c r="J416" s="335">
        <v>0</v>
      </c>
      <c r="K416" s="335">
        <v>0</v>
      </c>
      <c r="L416" s="335">
        <v>0</v>
      </c>
    </row>
    <row r="417" spans="1:12" s="13" customFormat="1" ht="12.75">
      <c r="A417" s="126"/>
      <c r="B417" s="127"/>
      <c r="C417" s="91">
        <v>4270</v>
      </c>
      <c r="D417" s="92" t="s">
        <v>196</v>
      </c>
      <c r="E417" s="93">
        <v>1500</v>
      </c>
      <c r="F417" s="93">
        <v>1500</v>
      </c>
      <c r="G417" s="317">
        <v>0</v>
      </c>
      <c r="H417" s="317">
        <v>0</v>
      </c>
      <c r="I417" s="317">
        <v>0</v>
      </c>
      <c r="J417" s="317">
        <v>0</v>
      </c>
      <c r="K417" s="317">
        <v>0</v>
      </c>
      <c r="L417" s="317">
        <v>0</v>
      </c>
    </row>
    <row r="418" spans="1:12" s="13" customFormat="1" ht="12.75">
      <c r="A418" s="126"/>
      <c r="B418" s="127"/>
      <c r="C418" s="145">
        <v>4300</v>
      </c>
      <c r="D418" s="146" t="s">
        <v>202</v>
      </c>
      <c r="E418" s="147">
        <v>20000</v>
      </c>
      <c r="F418" s="147">
        <v>20000</v>
      </c>
      <c r="G418" s="319">
        <v>0</v>
      </c>
      <c r="H418" s="319">
        <v>0</v>
      </c>
      <c r="I418" s="319">
        <v>0</v>
      </c>
      <c r="J418" s="319">
        <v>0</v>
      </c>
      <c r="K418" s="319">
        <v>0</v>
      </c>
      <c r="L418" s="319">
        <v>0</v>
      </c>
    </row>
    <row r="419" spans="1:12" s="13" customFormat="1" ht="12.75">
      <c r="A419" s="126"/>
      <c r="B419" s="338">
        <v>90015</v>
      </c>
      <c r="C419" s="315"/>
      <c r="D419" s="169" t="s">
        <v>267</v>
      </c>
      <c r="E419" s="170">
        <f>SUM(E420:E421)</f>
        <v>144000</v>
      </c>
      <c r="F419" s="170">
        <f aca="true" t="shared" si="79" ref="F419:L419">SUM(F420:F421)</f>
        <v>144000</v>
      </c>
      <c r="G419" s="170">
        <f t="shared" si="79"/>
        <v>0</v>
      </c>
      <c r="H419" s="170">
        <f t="shared" si="79"/>
        <v>0</v>
      </c>
      <c r="I419" s="170">
        <f t="shared" si="79"/>
        <v>0</v>
      </c>
      <c r="J419" s="170">
        <f t="shared" si="79"/>
        <v>0</v>
      </c>
      <c r="K419" s="170">
        <f t="shared" si="79"/>
        <v>0</v>
      </c>
      <c r="L419" s="170">
        <f t="shared" si="79"/>
        <v>0</v>
      </c>
    </row>
    <row r="420" spans="1:12" s="13" customFormat="1" ht="12.75">
      <c r="A420" s="126"/>
      <c r="B420" s="127"/>
      <c r="C420" s="142">
        <v>4260</v>
      </c>
      <c r="D420" s="143" t="s">
        <v>213</v>
      </c>
      <c r="E420" s="144">
        <v>90000</v>
      </c>
      <c r="F420" s="144">
        <v>90000</v>
      </c>
      <c r="G420" s="325">
        <v>0</v>
      </c>
      <c r="H420" s="325">
        <v>0</v>
      </c>
      <c r="I420" s="325">
        <v>0</v>
      </c>
      <c r="J420" s="325">
        <v>0</v>
      </c>
      <c r="K420" s="325">
        <v>0</v>
      </c>
      <c r="L420" s="325">
        <v>0</v>
      </c>
    </row>
    <row r="421" spans="1:12" s="13" customFormat="1" ht="12.75">
      <c r="A421" s="126"/>
      <c r="B421" s="127"/>
      <c r="C421" s="145">
        <v>4270</v>
      </c>
      <c r="D421" s="146" t="s">
        <v>196</v>
      </c>
      <c r="E421" s="147">
        <v>54000</v>
      </c>
      <c r="F421" s="147">
        <v>54000</v>
      </c>
      <c r="G421" s="339">
        <v>0</v>
      </c>
      <c r="H421" s="339">
        <v>0</v>
      </c>
      <c r="I421" s="339">
        <v>0</v>
      </c>
      <c r="J421" s="339">
        <v>0</v>
      </c>
      <c r="K421" s="339">
        <v>0</v>
      </c>
      <c r="L421" s="339">
        <v>0</v>
      </c>
    </row>
    <row r="422" spans="1:12" s="13" customFormat="1" ht="12.75">
      <c r="A422" s="126"/>
      <c r="B422" s="338">
        <v>90095</v>
      </c>
      <c r="C422" s="315"/>
      <c r="D422" s="169" t="s">
        <v>178</v>
      </c>
      <c r="E422" s="170">
        <f aca="true" t="shared" si="80" ref="E422:L422">SUM(E423:E425)</f>
        <v>45000</v>
      </c>
      <c r="F422" s="170">
        <f t="shared" si="80"/>
        <v>45000</v>
      </c>
      <c r="G422" s="170">
        <f t="shared" si="80"/>
        <v>0</v>
      </c>
      <c r="H422" s="170">
        <f t="shared" si="80"/>
        <v>0</v>
      </c>
      <c r="I422" s="170">
        <f t="shared" si="80"/>
        <v>0</v>
      </c>
      <c r="J422" s="170">
        <f t="shared" si="80"/>
        <v>0</v>
      </c>
      <c r="K422" s="170">
        <f t="shared" si="80"/>
        <v>0</v>
      </c>
      <c r="L422" s="170">
        <f t="shared" si="80"/>
        <v>0</v>
      </c>
    </row>
    <row r="423" spans="1:12" s="13" customFormat="1" ht="12.75">
      <c r="A423" s="126"/>
      <c r="B423" s="127"/>
      <c r="C423" s="142">
        <v>4210</v>
      </c>
      <c r="D423" s="143" t="s">
        <v>206</v>
      </c>
      <c r="E423" s="144">
        <v>5000</v>
      </c>
      <c r="F423" s="144">
        <v>5000</v>
      </c>
      <c r="G423" s="325">
        <v>0</v>
      </c>
      <c r="H423" s="325">
        <v>0</v>
      </c>
      <c r="I423" s="325">
        <v>0</v>
      </c>
      <c r="J423" s="325">
        <v>0</v>
      </c>
      <c r="K423" s="325">
        <v>0</v>
      </c>
      <c r="L423" s="325">
        <v>0</v>
      </c>
    </row>
    <row r="424" spans="1:12" s="13" customFormat="1" ht="12.75">
      <c r="A424" s="126"/>
      <c r="B424" s="127"/>
      <c r="C424" s="91">
        <v>4270</v>
      </c>
      <c r="D424" s="92" t="s">
        <v>196</v>
      </c>
      <c r="E424" s="93">
        <v>20000</v>
      </c>
      <c r="F424" s="93">
        <v>20000</v>
      </c>
      <c r="G424" s="317">
        <v>0</v>
      </c>
      <c r="H424" s="317">
        <v>0</v>
      </c>
      <c r="I424" s="317">
        <v>0</v>
      </c>
      <c r="J424" s="317">
        <v>0</v>
      </c>
      <c r="K424" s="317">
        <v>0</v>
      </c>
      <c r="L424" s="317">
        <v>0</v>
      </c>
    </row>
    <row r="425" spans="1:12" s="13" customFormat="1" ht="12.75">
      <c r="A425" s="126"/>
      <c r="B425" s="127"/>
      <c r="C425" s="145">
        <v>4300</v>
      </c>
      <c r="D425" s="146" t="s">
        <v>202</v>
      </c>
      <c r="E425" s="147">
        <v>20000</v>
      </c>
      <c r="F425" s="147">
        <v>20000</v>
      </c>
      <c r="G425" s="339">
        <v>0</v>
      </c>
      <c r="H425" s="339">
        <v>0</v>
      </c>
      <c r="I425" s="339">
        <v>0</v>
      </c>
      <c r="J425" s="339">
        <v>0</v>
      </c>
      <c r="K425" s="339">
        <v>0</v>
      </c>
      <c r="L425" s="339">
        <v>0</v>
      </c>
    </row>
    <row r="426" spans="1:12" s="13" customFormat="1" ht="12.75">
      <c r="A426" s="323">
        <v>921</v>
      </c>
      <c r="B426" s="179"/>
      <c r="C426" s="315"/>
      <c r="D426" s="401" t="s">
        <v>192</v>
      </c>
      <c r="E426" s="402">
        <f>SUM(E427,E446,E449,E454)</f>
        <v>1627912</v>
      </c>
      <c r="F426" s="402">
        <f aca="true" t="shared" si="81" ref="F426:L426">SUM(F427,F446,F449,F454)</f>
        <v>1457912</v>
      </c>
      <c r="G426" s="402">
        <f t="shared" si="81"/>
        <v>5600</v>
      </c>
      <c r="H426" s="402">
        <f t="shared" si="81"/>
        <v>983</v>
      </c>
      <c r="I426" s="402">
        <f t="shared" si="81"/>
        <v>162000</v>
      </c>
      <c r="J426" s="402">
        <f t="shared" si="81"/>
        <v>0</v>
      </c>
      <c r="K426" s="402">
        <f t="shared" si="81"/>
        <v>0</v>
      </c>
      <c r="L426" s="402">
        <f t="shared" si="81"/>
        <v>170000</v>
      </c>
    </row>
    <row r="427" spans="1:12" s="13" customFormat="1" ht="12.75">
      <c r="A427" s="126"/>
      <c r="B427" s="403">
        <v>92109</v>
      </c>
      <c r="C427" s="404"/>
      <c r="D427" s="87" t="s">
        <v>268</v>
      </c>
      <c r="E427" s="88">
        <f>SUM(E428:E434,E436,E438:E442,E444)</f>
        <v>1409912</v>
      </c>
      <c r="F427" s="88">
        <f aca="true" t="shared" si="82" ref="F427:L427">SUM(F428:F434,F436,F438:F442,F444)</f>
        <v>1239912</v>
      </c>
      <c r="G427" s="88">
        <f t="shared" si="82"/>
        <v>5600</v>
      </c>
      <c r="H427" s="88">
        <f t="shared" si="82"/>
        <v>983</v>
      </c>
      <c r="I427" s="88">
        <f t="shared" si="82"/>
        <v>0</v>
      </c>
      <c r="J427" s="88">
        <f t="shared" si="82"/>
        <v>0</v>
      </c>
      <c r="K427" s="88">
        <f t="shared" si="82"/>
        <v>0</v>
      </c>
      <c r="L427" s="88">
        <f t="shared" si="82"/>
        <v>170000</v>
      </c>
    </row>
    <row r="428" spans="1:12" s="13" customFormat="1" ht="12.75">
      <c r="A428" s="126"/>
      <c r="B428" s="127"/>
      <c r="C428" s="183">
        <v>4010</v>
      </c>
      <c r="D428" s="153" t="s">
        <v>211</v>
      </c>
      <c r="E428" s="184">
        <v>5600</v>
      </c>
      <c r="F428" s="184">
        <v>5600</v>
      </c>
      <c r="G428" s="184">
        <v>5600</v>
      </c>
      <c r="H428" s="340">
        <v>0</v>
      </c>
      <c r="I428" s="340">
        <v>0</v>
      </c>
      <c r="J428" s="340">
        <v>0</v>
      </c>
      <c r="K428" s="340">
        <v>0</v>
      </c>
      <c r="L428" s="340">
        <v>0</v>
      </c>
    </row>
    <row r="429" spans="1:12" s="13" customFormat="1" ht="12.75">
      <c r="A429" s="126"/>
      <c r="B429" s="127"/>
      <c r="C429" s="91">
        <v>4110</v>
      </c>
      <c r="D429" s="92" t="s">
        <v>209</v>
      </c>
      <c r="E429" s="93">
        <v>846</v>
      </c>
      <c r="F429" s="93">
        <v>846</v>
      </c>
      <c r="G429" s="317">
        <v>0</v>
      </c>
      <c r="H429" s="93">
        <v>846</v>
      </c>
      <c r="I429" s="93">
        <v>0</v>
      </c>
      <c r="J429" s="317">
        <v>0</v>
      </c>
      <c r="K429" s="317">
        <v>0</v>
      </c>
      <c r="L429" s="317">
        <v>0</v>
      </c>
    </row>
    <row r="430" spans="1:12" s="13" customFormat="1" ht="12.75">
      <c r="A430" s="126"/>
      <c r="B430" s="127"/>
      <c r="C430" s="91">
        <v>4120</v>
      </c>
      <c r="D430" s="92" t="s">
        <v>210</v>
      </c>
      <c r="E430" s="93">
        <v>137</v>
      </c>
      <c r="F430" s="93">
        <v>137</v>
      </c>
      <c r="G430" s="317">
        <v>0</v>
      </c>
      <c r="H430" s="93">
        <v>137</v>
      </c>
      <c r="I430" s="317">
        <v>0</v>
      </c>
      <c r="J430" s="317">
        <v>0</v>
      </c>
      <c r="K430" s="317">
        <v>0</v>
      </c>
      <c r="L430" s="317">
        <v>0</v>
      </c>
    </row>
    <row r="431" spans="1:12" s="13" customFormat="1" ht="12.75">
      <c r="A431" s="126"/>
      <c r="B431" s="127"/>
      <c r="C431" s="183">
        <v>4210</v>
      </c>
      <c r="D431" s="153" t="s">
        <v>206</v>
      </c>
      <c r="E431" s="184">
        <v>9000</v>
      </c>
      <c r="F431" s="184">
        <v>9000</v>
      </c>
      <c r="G431" s="340">
        <v>0</v>
      </c>
      <c r="H431" s="340">
        <v>0</v>
      </c>
      <c r="I431" s="340">
        <v>0</v>
      </c>
      <c r="J431" s="340">
        <v>0</v>
      </c>
      <c r="K431" s="340">
        <v>0</v>
      </c>
      <c r="L431" s="340">
        <v>0</v>
      </c>
    </row>
    <row r="432" spans="1:12" s="13" customFormat="1" ht="12.75">
      <c r="A432" s="126"/>
      <c r="B432" s="127"/>
      <c r="C432" s="91">
        <v>4260</v>
      </c>
      <c r="D432" s="92" t="s">
        <v>213</v>
      </c>
      <c r="E432" s="93">
        <v>12000</v>
      </c>
      <c r="F432" s="93">
        <v>12000</v>
      </c>
      <c r="G432" s="317">
        <v>0</v>
      </c>
      <c r="H432" s="317">
        <v>0</v>
      </c>
      <c r="I432" s="317">
        <v>0</v>
      </c>
      <c r="J432" s="317">
        <v>0</v>
      </c>
      <c r="K432" s="317">
        <v>0</v>
      </c>
      <c r="L432" s="317">
        <v>0</v>
      </c>
    </row>
    <row r="433" spans="1:12" s="13" customFormat="1" ht="12.75">
      <c r="A433" s="126"/>
      <c r="B433" s="127"/>
      <c r="C433" s="91">
        <v>4270</v>
      </c>
      <c r="D433" s="92" t="s">
        <v>196</v>
      </c>
      <c r="E433" s="93">
        <v>500000</v>
      </c>
      <c r="F433" s="93">
        <v>500000</v>
      </c>
      <c r="G433" s="317">
        <v>0</v>
      </c>
      <c r="H433" s="317">
        <v>0</v>
      </c>
      <c r="I433" s="317">
        <v>0</v>
      </c>
      <c r="J433" s="317">
        <v>0</v>
      </c>
      <c r="K433" s="317">
        <v>0</v>
      </c>
      <c r="L433" s="317">
        <v>0</v>
      </c>
    </row>
    <row r="434" spans="1:12" s="13" customFormat="1" ht="12.75">
      <c r="A434" s="126"/>
      <c r="B434" s="127"/>
      <c r="C434" s="91">
        <v>4278</v>
      </c>
      <c r="D434" s="92" t="s">
        <v>196</v>
      </c>
      <c r="E434" s="93">
        <f>SUM(E435)</f>
        <v>525000</v>
      </c>
      <c r="F434" s="93">
        <f aca="true" t="shared" si="83" ref="F434:K434">SUM(F435)</f>
        <v>525000</v>
      </c>
      <c r="G434" s="93">
        <f t="shared" si="83"/>
        <v>0</v>
      </c>
      <c r="H434" s="93">
        <f t="shared" si="83"/>
        <v>0</v>
      </c>
      <c r="I434" s="93">
        <f t="shared" si="83"/>
        <v>0</v>
      </c>
      <c r="J434" s="93">
        <f t="shared" si="83"/>
        <v>0</v>
      </c>
      <c r="K434" s="93">
        <f t="shared" si="83"/>
        <v>0</v>
      </c>
      <c r="L434" s="93">
        <v>0</v>
      </c>
    </row>
    <row r="435" spans="1:12" s="13" customFormat="1" ht="12.75" hidden="1">
      <c r="A435" s="126"/>
      <c r="B435" s="127"/>
      <c r="C435" s="91"/>
      <c r="D435" s="92" t="s">
        <v>315</v>
      </c>
      <c r="E435" s="93">
        <v>525000</v>
      </c>
      <c r="F435" s="93">
        <v>525000</v>
      </c>
      <c r="G435" s="317">
        <v>0</v>
      </c>
      <c r="H435" s="317">
        <v>0</v>
      </c>
      <c r="I435" s="317">
        <v>0</v>
      </c>
      <c r="J435" s="317">
        <v>0</v>
      </c>
      <c r="K435" s="317">
        <v>0</v>
      </c>
      <c r="L435" s="317">
        <v>0</v>
      </c>
    </row>
    <row r="436" spans="1:12" s="13" customFormat="1" ht="12.75">
      <c r="A436" s="126"/>
      <c r="B436" s="127"/>
      <c r="C436" s="91">
        <v>4279</v>
      </c>
      <c r="D436" s="92" t="s">
        <v>196</v>
      </c>
      <c r="E436" s="93">
        <f>SUM(E437)</f>
        <v>175000</v>
      </c>
      <c r="F436" s="93">
        <f>SUM(F437)</f>
        <v>175000</v>
      </c>
      <c r="G436" s="317">
        <v>0</v>
      </c>
      <c r="H436" s="317">
        <v>0</v>
      </c>
      <c r="I436" s="317">
        <v>0</v>
      </c>
      <c r="J436" s="317">
        <v>0</v>
      </c>
      <c r="K436" s="317">
        <v>0</v>
      </c>
      <c r="L436" s="317">
        <v>0</v>
      </c>
    </row>
    <row r="437" spans="1:12" s="13" customFormat="1" ht="12.75" hidden="1">
      <c r="A437" s="126"/>
      <c r="B437" s="127"/>
      <c r="C437" s="91"/>
      <c r="D437" s="92" t="s">
        <v>316</v>
      </c>
      <c r="E437" s="93">
        <v>175000</v>
      </c>
      <c r="F437" s="93">
        <v>175000</v>
      </c>
      <c r="G437" s="317"/>
      <c r="H437" s="317"/>
      <c r="I437" s="317"/>
      <c r="J437" s="317"/>
      <c r="K437" s="317"/>
      <c r="L437" s="93">
        <v>0</v>
      </c>
    </row>
    <row r="438" spans="1:12" s="13" customFormat="1" ht="12.75">
      <c r="A438" s="126"/>
      <c r="B438" s="127"/>
      <c r="C438" s="91">
        <v>4300</v>
      </c>
      <c r="D438" s="92" t="s">
        <v>202</v>
      </c>
      <c r="E438" s="93">
        <v>11000</v>
      </c>
      <c r="F438" s="93">
        <v>11000</v>
      </c>
      <c r="G438" s="317">
        <v>0</v>
      </c>
      <c r="H438" s="317">
        <v>0</v>
      </c>
      <c r="I438" s="317">
        <v>0</v>
      </c>
      <c r="J438" s="317">
        <v>0</v>
      </c>
      <c r="K438" s="317">
        <v>0</v>
      </c>
      <c r="L438" s="317">
        <v>0</v>
      </c>
    </row>
    <row r="439" spans="1:12" s="13" customFormat="1" ht="12.75">
      <c r="A439" s="126"/>
      <c r="B439" s="127"/>
      <c r="C439" s="91">
        <v>4430</v>
      </c>
      <c r="D439" s="92" t="s">
        <v>203</v>
      </c>
      <c r="E439" s="93">
        <v>1000</v>
      </c>
      <c r="F439" s="93">
        <v>1000</v>
      </c>
      <c r="G439" s="317">
        <v>0</v>
      </c>
      <c r="H439" s="317">
        <v>0</v>
      </c>
      <c r="I439" s="317">
        <v>0</v>
      </c>
      <c r="J439" s="317">
        <v>0</v>
      </c>
      <c r="K439" s="317">
        <v>0</v>
      </c>
      <c r="L439" s="317">
        <v>0</v>
      </c>
    </row>
    <row r="440" spans="1:12" s="13" customFormat="1" ht="12.75">
      <c r="A440" s="126"/>
      <c r="B440" s="127"/>
      <c r="C440" s="149">
        <v>4440</v>
      </c>
      <c r="D440" s="150" t="s">
        <v>217</v>
      </c>
      <c r="E440" s="151">
        <v>329</v>
      </c>
      <c r="F440" s="151">
        <v>329</v>
      </c>
      <c r="G440" s="335">
        <v>0</v>
      </c>
      <c r="H440" s="151">
        <v>0</v>
      </c>
      <c r="I440" s="335">
        <v>0</v>
      </c>
      <c r="J440" s="335">
        <v>0</v>
      </c>
      <c r="K440" s="335">
        <v>0</v>
      </c>
      <c r="L440" s="335">
        <v>0</v>
      </c>
    </row>
    <row r="441" spans="1:12" s="13" customFormat="1" ht="12.75">
      <c r="A441" s="126"/>
      <c r="B441" s="127"/>
      <c r="C441" s="76">
        <v>6050</v>
      </c>
      <c r="D441" s="77" t="s">
        <v>198</v>
      </c>
      <c r="E441" s="79">
        <v>70000</v>
      </c>
      <c r="F441" s="79">
        <v>0</v>
      </c>
      <c r="G441" s="317">
        <v>0</v>
      </c>
      <c r="H441" s="317">
        <v>0</v>
      </c>
      <c r="I441" s="317">
        <v>0</v>
      </c>
      <c r="J441" s="317">
        <v>0</v>
      </c>
      <c r="K441" s="317">
        <v>0</v>
      </c>
      <c r="L441" s="317">
        <v>70000</v>
      </c>
    </row>
    <row r="442" spans="1:12" s="7" customFormat="1" ht="12.75">
      <c r="A442" s="126"/>
      <c r="B442" s="127"/>
      <c r="C442" s="76">
        <v>6058</v>
      </c>
      <c r="D442" s="77" t="s">
        <v>198</v>
      </c>
      <c r="E442" s="78">
        <f aca="true" t="shared" si="84" ref="E442:L442">SUM(E443:E443)</f>
        <v>75000</v>
      </c>
      <c r="F442" s="78">
        <f t="shared" si="84"/>
        <v>0</v>
      </c>
      <c r="G442" s="78">
        <f t="shared" si="84"/>
        <v>0</v>
      </c>
      <c r="H442" s="78">
        <f t="shared" si="84"/>
        <v>0</v>
      </c>
      <c r="I442" s="78">
        <f t="shared" si="84"/>
        <v>0</v>
      </c>
      <c r="J442" s="78">
        <f t="shared" si="84"/>
        <v>0</v>
      </c>
      <c r="K442" s="78">
        <f t="shared" si="84"/>
        <v>0</v>
      </c>
      <c r="L442" s="78">
        <f t="shared" si="84"/>
        <v>75000</v>
      </c>
    </row>
    <row r="443" spans="1:12" s="7" customFormat="1" ht="12.75" hidden="1">
      <c r="A443" s="126"/>
      <c r="B443" s="127"/>
      <c r="C443" s="76"/>
      <c r="D443" s="77" t="s">
        <v>313</v>
      </c>
      <c r="E443" s="79">
        <v>75000</v>
      </c>
      <c r="F443" s="317"/>
      <c r="G443" s="317"/>
      <c r="H443" s="317"/>
      <c r="I443" s="317"/>
      <c r="J443" s="317"/>
      <c r="K443" s="317"/>
      <c r="L443" s="79">
        <v>75000</v>
      </c>
    </row>
    <row r="444" spans="1:12" s="7" customFormat="1" ht="12.75">
      <c r="A444" s="126"/>
      <c r="B444" s="127"/>
      <c r="C444" s="80">
        <v>6059</v>
      </c>
      <c r="D444" s="81" t="s">
        <v>198</v>
      </c>
      <c r="E444" s="82">
        <f>SUM(E445)</f>
        <v>25000</v>
      </c>
      <c r="F444" s="82">
        <f aca="true" t="shared" si="85" ref="F444:L444">SUM(F445)</f>
        <v>0</v>
      </c>
      <c r="G444" s="82">
        <f t="shared" si="85"/>
        <v>0</v>
      </c>
      <c r="H444" s="82">
        <f t="shared" si="85"/>
        <v>0</v>
      </c>
      <c r="I444" s="82">
        <f t="shared" si="85"/>
        <v>0</v>
      </c>
      <c r="J444" s="82">
        <f t="shared" si="85"/>
        <v>0</v>
      </c>
      <c r="K444" s="82">
        <f t="shared" si="85"/>
        <v>0</v>
      </c>
      <c r="L444" s="82">
        <f t="shared" si="85"/>
        <v>25000</v>
      </c>
    </row>
    <row r="445" spans="1:12" s="7" customFormat="1" ht="12.75" hidden="1">
      <c r="A445" s="126"/>
      <c r="B445" s="127"/>
      <c r="C445" s="76"/>
      <c r="D445" s="77" t="s">
        <v>314</v>
      </c>
      <c r="E445" s="79">
        <v>25000</v>
      </c>
      <c r="F445" s="318"/>
      <c r="G445" s="318"/>
      <c r="H445" s="318"/>
      <c r="I445" s="318"/>
      <c r="J445" s="318"/>
      <c r="K445" s="318"/>
      <c r="L445" s="79">
        <v>25000</v>
      </c>
    </row>
    <row r="446" spans="1:12" s="13" customFormat="1" ht="12.75">
      <c r="A446" s="126"/>
      <c r="B446" s="338">
        <v>92116</v>
      </c>
      <c r="C446" s="315"/>
      <c r="D446" s="169" t="s">
        <v>269</v>
      </c>
      <c r="E446" s="170">
        <f>SUM(E447)</f>
        <v>153000</v>
      </c>
      <c r="F446" s="170">
        <f aca="true" t="shared" si="86" ref="F446:L446">SUM(F447)</f>
        <v>153000</v>
      </c>
      <c r="G446" s="170">
        <f t="shared" si="86"/>
        <v>0</v>
      </c>
      <c r="H446" s="170">
        <f t="shared" si="86"/>
        <v>0</v>
      </c>
      <c r="I446" s="170">
        <f t="shared" si="86"/>
        <v>153000</v>
      </c>
      <c r="J446" s="170">
        <f t="shared" si="86"/>
        <v>0</v>
      </c>
      <c r="K446" s="170">
        <f t="shared" si="86"/>
        <v>0</v>
      </c>
      <c r="L446" s="170">
        <f t="shared" si="86"/>
        <v>0</v>
      </c>
    </row>
    <row r="447" spans="1:12" s="13" customFormat="1" ht="12.75">
      <c r="A447" s="126"/>
      <c r="B447" s="127"/>
      <c r="C447" s="97">
        <v>2480</v>
      </c>
      <c r="D447" s="98" t="s">
        <v>270</v>
      </c>
      <c r="E447" s="171">
        <v>153000</v>
      </c>
      <c r="F447" s="171">
        <v>153000</v>
      </c>
      <c r="G447" s="364">
        <v>0</v>
      </c>
      <c r="H447" s="364">
        <v>0</v>
      </c>
      <c r="I447" s="171">
        <v>153000</v>
      </c>
      <c r="J447" s="364">
        <v>0</v>
      </c>
      <c r="K447" s="364">
        <v>0</v>
      </c>
      <c r="L447" s="364">
        <v>0</v>
      </c>
    </row>
    <row r="448" spans="1:12" s="13" customFormat="1" ht="12.75">
      <c r="A448" s="126"/>
      <c r="B448" s="127"/>
      <c r="C448" s="174"/>
      <c r="D448" s="98" t="s">
        <v>271</v>
      </c>
      <c r="E448" s="175"/>
      <c r="F448" s="343">
        <v>0</v>
      </c>
      <c r="G448" s="344">
        <v>0</v>
      </c>
      <c r="H448" s="344">
        <v>0</v>
      </c>
      <c r="I448" s="344">
        <v>0</v>
      </c>
      <c r="J448" s="344">
        <v>0</v>
      </c>
      <c r="K448" s="344">
        <v>0</v>
      </c>
      <c r="L448" s="344">
        <v>0</v>
      </c>
    </row>
    <row r="449" spans="1:12" s="13" customFormat="1" ht="12.75">
      <c r="A449" s="126"/>
      <c r="B449" s="338">
        <v>92120</v>
      </c>
      <c r="C449" s="315"/>
      <c r="D449" s="169" t="s">
        <v>287</v>
      </c>
      <c r="E449" s="170">
        <f>SUM(E450)</f>
        <v>9000</v>
      </c>
      <c r="F449" s="170">
        <f aca="true" t="shared" si="87" ref="F449:L449">SUM(F450)</f>
        <v>9000</v>
      </c>
      <c r="G449" s="170">
        <f t="shared" si="87"/>
        <v>0</v>
      </c>
      <c r="H449" s="170">
        <f t="shared" si="87"/>
        <v>0</v>
      </c>
      <c r="I449" s="170">
        <f t="shared" si="87"/>
        <v>9000</v>
      </c>
      <c r="J449" s="170">
        <f t="shared" si="87"/>
        <v>0</v>
      </c>
      <c r="K449" s="170">
        <f t="shared" si="87"/>
        <v>0</v>
      </c>
      <c r="L449" s="170">
        <f t="shared" si="87"/>
        <v>0</v>
      </c>
    </row>
    <row r="450" spans="1:12" s="13" customFormat="1" ht="12.75">
      <c r="A450" s="126"/>
      <c r="B450" s="127"/>
      <c r="C450" s="185">
        <v>2720</v>
      </c>
      <c r="D450" s="405" t="s">
        <v>318</v>
      </c>
      <c r="E450" s="171">
        <v>9000</v>
      </c>
      <c r="F450" s="171">
        <v>9000</v>
      </c>
      <c r="G450" s="364">
        <v>0</v>
      </c>
      <c r="H450" s="364">
        <v>0</v>
      </c>
      <c r="I450" s="171">
        <v>9000</v>
      </c>
      <c r="J450" s="364">
        <v>0</v>
      </c>
      <c r="K450" s="364">
        <v>0</v>
      </c>
      <c r="L450" s="364">
        <v>0</v>
      </c>
    </row>
    <row r="451" spans="1:12" s="13" customFormat="1" ht="12.75">
      <c r="A451" s="126"/>
      <c r="B451" s="127"/>
      <c r="C451" s="174"/>
      <c r="D451" s="98" t="s">
        <v>284</v>
      </c>
      <c r="E451" s="175"/>
      <c r="F451" s="391"/>
      <c r="G451" s="364"/>
      <c r="H451" s="364"/>
      <c r="I451" s="364"/>
      <c r="J451" s="364"/>
      <c r="K451" s="364"/>
      <c r="L451" s="364"/>
    </row>
    <row r="452" spans="1:12" s="13" customFormat="1" ht="12.75">
      <c r="A452" s="126"/>
      <c r="B452" s="127"/>
      <c r="C452" s="174"/>
      <c r="D452" s="98" t="s">
        <v>285</v>
      </c>
      <c r="E452" s="175"/>
      <c r="F452" s="390"/>
      <c r="G452" s="390"/>
      <c r="H452" s="390"/>
      <c r="I452" s="390"/>
      <c r="J452" s="390"/>
      <c r="K452" s="390"/>
      <c r="L452" s="390"/>
    </row>
    <row r="453" spans="1:12" s="13" customFormat="1" ht="12.75">
      <c r="A453" s="126"/>
      <c r="B453" s="127"/>
      <c r="C453" s="174"/>
      <c r="D453" s="98" t="s">
        <v>286</v>
      </c>
      <c r="E453" s="175"/>
      <c r="F453" s="390"/>
      <c r="G453" s="390"/>
      <c r="H453" s="390"/>
      <c r="I453" s="390"/>
      <c r="J453" s="390"/>
      <c r="K453" s="390"/>
      <c r="L453" s="390"/>
    </row>
    <row r="454" spans="1:12" s="13" customFormat="1" ht="12.75">
      <c r="A454" s="126"/>
      <c r="B454" s="324">
        <v>92195</v>
      </c>
      <c r="C454" s="315"/>
      <c r="D454" s="17" t="s">
        <v>178</v>
      </c>
      <c r="E454" s="129">
        <f>SUM(E455)</f>
        <v>56000</v>
      </c>
      <c r="F454" s="129">
        <f aca="true" t="shared" si="88" ref="F454:L454">SUM(F455)</f>
        <v>56000</v>
      </c>
      <c r="G454" s="129">
        <f t="shared" si="88"/>
        <v>0</v>
      </c>
      <c r="H454" s="129">
        <f t="shared" si="88"/>
        <v>0</v>
      </c>
      <c r="I454" s="129">
        <f t="shared" si="88"/>
        <v>0</v>
      </c>
      <c r="J454" s="129">
        <f t="shared" si="88"/>
        <v>0</v>
      </c>
      <c r="K454" s="129">
        <f t="shared" si="88"/>
        <v>0</v>
      </c>
      <c r="L454" s="129">
        <f t="shared" si="88"/>
        <v>0</v>
      </c>
    </row>
    <row r="455" spans="1:12" s="13" customFormat="1" ht="12.75">
      <c r="A455" s="126"/>
      <c r="B455" s="127"/>
      <c r="C455" s="73">
        <v>4300</v>
      </c>
      <c r="D455" s="74" t="s">
        <v>202</v>
      </c>
      <c r="E455" s="75">
        <v>56000</v>
      </c>
      <c r="F455" s="75">
        <v>56000</v>
      </c>
      <c r="G455" s="364">
        <v>0</v>
      </c>
      <c r="H455" s="364">
        <v>0</v>
      </c>
      <c r="I455" s="364">
        <v>0</v>
      </c>
      <c r="J455" s="364">
        <v>0</v>
      </c>
      <c r="K455" s="364">
        <v>0</v>
      </c>
      <c r="L455" s="364">
        <v>0</v>
      </c>
    </row>
    <row r="456" spans="1:12" s="189" customFormat="1" ht="12.75">
      <c r="A456" s="375">
        <v>926</v>
      </c>
      <c r="B456" s="406"/>
      <c r="C456" s="407"/>
      <c r="D456" s="401" t="s">
        <v>272</v>
      </c>
      <c r="E456" s="402">
        <f>SUM(E461,E457)</f>
        <v>2689200</v>
      </c>
      <c r="F456" s="402">
        <f aca="true" t="shared" si="89" ref="F456:L456">SUM(F461,F457)</f>
        <v>119200</v>
      </c>
      <c r="G456" s="402">
        <f t="shared" si="89"/>
        <v>2000</v>
      </c>
      <c r="H456" s="402">
        <f t="shared" si="89"/>
        <v>0</v>
      </c>
      <c r="I456" s="402">
        <f t="shared" si="89"/>
        <v>99200</v>
      </c>
      <c r="J456" s="402">
        <f t="shared" si="89"/>
        <v>0</v>
      </c>
      <c r="K456" s="402">
        <f t="shared" si="89"/>
        <v>0</v>
      </c>
      <c r="L456" s="402">
        <f t="shared" si="89"/>
        <v>2570000</v>
      </c>
    </row>
    <row r="457" spans="1:12" s="14" customFormat="1" ht="12.75">
      <c r="A457" s="139"/>
      <c r="B457" s="403">
        <v>92601</v>
      </c>
      <c r="C457" s="356"/>
      <c r="D457" s="74" t="s">
        <v>379</v>
      </c>
      <c r="E457" s="75">
        <f>SUM(E458)</f>
        <v>2570000</v>
      </c>
      <c r="F457" s="75">
        <f aca="true" t="shared" si="90" ref="F457:L457">SUM(F458)</f>
        <v>0</v>
      </c>
      <c r="G457" s="75">
        <f t="shared" si="90"/>
        <v>0</v>
      </c>
      <c r="H457" s="75">
        <f t="shared" si="90"/>
        <v>0</v>
      </c>
      <c r="I457" s="75">
        <f t="shared" si="90"/>
        <v>0</v>
      </c>
      <c r="J457" s="75">
        <f t="shared" si="90"/>
        <v>0</v>
      </c>
      <c r="K457" s="75">
        <f t="shared" si="90"/>
        <v>0</v>
      </c>
      <c r="L457" s="75">
        <f t="shared" si="90"/>
        <v>2570000</v>
      </c>
    </row>
    <row r="458" spans="1:12" s="13" customFormat="1" ht="12.75">
      <c r="A458" s="126"/>
      <c r="B458" s="127"/>
      <c r="C458" s="91">
        <v>6050</v>
      </c>
      <c r="D458" s="92" t="s">
        <v>198</v>
      </c>
      <c r="E458" s="93">
        <f>SUM(E459:E460)</f>
        <v>2570000</v>
      </c>
      <c r="F458" s="93">
        <f aca="true" t="shared" si="91" ref="F458:L458">SUM(F459:F460)</f>
        <v>0</v>
      </c>
      <c r="G458" s="93">
        <f t="shared" si="91"/>
        <v>0</v>
      </c>
      <c r="H458" s="93">
        <f t="shared" si="91"/>
        <v>0</v>
      </c>
      <c r="I458" s="93">
        <f t="shared" si="91"/>
        <v>0</v>
      </c>
      <c r="J458" s="93">
        <f t="shared" si="91"/>
        <v>0</v>
      </c>
      <c r="K458" s="93">
        <f t="shared" si="91"/>
        <v>0</v>
      </c>
      <c r="L458" s="93">
        <f t="shared" si="91"/>
        <v>2570000</v>
      </c>
    </row>
    <row r="459" spans="1:12" s="13" customFormat="1" ht="12.75" hidden="1">
      <c r="A459" s="126"/>
      <c r="B459" s="127"/>
      <c r="C459" s="97"/>
      <c r="D459" s="92" t="s">
        <v>385</v>
      </c>
      <c r="E459" s="93">
        <v>300000</v>
      </c>
      <c r="F459" s="159"/>
      <c r="G459" s="159"/>
      <c r="H459" s="159"/>
      <c r="I459" s="159"/>
      <c r="J459" s="159"/>
      <c r="K459" s="159"/>
      <c r="L459" s="186">
        <v>300000</v>
      </c>
    </row>
    <row r="460" spans="1:12" s="13" customFormat="1" ht="12.75" hidden="1">
      <c r="A460" s="126"/>
      <c r="B460" s="127"/>
      <c r="C460" s="97"/>
      <c r="D460" s="77" t="s">
        <v>364</v>
      </c>
      <c r="E460" s="93">
        <v>2270000</v>
      </c>
      <c r="F460" s="408"/>
      <c r="G460" s="408"/>
      <c r="H460" s="408"/>
      <c r="I460" s="408"/>
      <c r="J460" s="408"/>
      <c r="K460" s="408"/>
      <c r="L460" s="186">
        <v>2270000</v>
      </c>
    </row>
    <row r="461" spans="1:12" s="14" customFormat="1" ht="12.75">
      <c r="A461" s="139"/>
      <c r="B461" s="409">
        <v>92605</v>
      </c>
      <c r="C461" s="356"/>
      <c r="D461" s="74" t="s">
        <v>273</v>
      </c>
      <c r="E461" s="75">
        <f>SUM(E462:E469)</f>
        <v>119200</v>
      </c>
      <c r="F461" s="75">
        <f aca="true" t="shared" si="92" ref="F461:L461">SUM(F462:F469)</f>
        <v>119200</v>
      </c>
      <c r="G461" s="75">
        <f t="shared" si="92"/>
        <v>2000</v>
      </c>
      <c r="H461" s="75">
        <f t="shared" si="92"/>
        <v>0</v>
      </c>
      <c r="I461" s="75">
        <f t="shared" si="92"/>
        <v>99200</v>
      </c>
      <c r="J461" s="75">
        <f t="shared" si="92"/>
        <v>0</v>
      </c>
      <c r="K461" s="75">
        <f t="shared" si="92"/>
        <v>0</v>
      </c>
      <c r="L461" s="75">
        <f t="shared" si="92"/>
        <v>0</v>
      </c>
    </row>
    <row r="462" spans="1:12" s="14" customFormat="1" ht="36" customHeight="1">
      <c r="A462" s="139"/>
      <c r="B462" s="140"/>
      <c r="C462" s="130">
        <v>2820</v>
      </c>
      <c r="D462" s="131" t="s">
        <v>293</v>
      </c>
      <c r="E462" s="132">
        <v>99200</v>
      </c>
      <c r="F462" s="132">
        <v>99200</v>
      </c>
      <c r="G462" s="132"/>
      <c r="H462" s="410">
        <v>0</v>
      </c>
      <c r="I462" s="132">
        <v>99200</v>
      </c>
      <c r="J462" s="410">
        <v>0</v>
      </c>
      <c r="K462" s="410">
        <v>0</v>
      </c>
      <c r="L462" s="410">
        <v>0</v>
      </c>
    </row>
    <row r="463" spans="1:12" s="14" customFormat="1" ht="12.75">
      <c r="A463" s="139"/>
      <c r="B463" s="140"/>
      <c r="C463" s="76">
        <v>4170</v>
      </c>
      <c r="D463" s="77" t="s">
        <v>205</v>
      </c>
      <c r="E463" s="79">
        <v>2000</v>
      </c>
      <c r="F463" s="79">
        <v>2000</v>
      </c>
      <c r="G463" s="79">
        <v>2000</v>
      </c>
      <c r="H463" s="326">
        <v>0</v>
      </c>
      <c r="I463" s="326">
        <v>0</v>
      </c>
      <c r="J463" s="326">
        <v>0</v>
      </c>
      <c r="K463" s="326">
        <v>0</v>
      </c>
      <c r="L463" s="326">
        <v>0</v>
      </c>
    </row>
    <row r="464" spans="1:12" s="14" customFormat="1" ht="12.75">
      <c r="A464" s="139"/>
      <c r="B464" s="140"/>
      <c r="C464" s="76">
        <v>4210</v>
      </c>
      <c r="D464" s="77" t="s">
        <v>206</v>
      </c>
      <c r="E464" s="79">
        <v>3000</v>
      </c>
      <c r="F464" s="79">
        <v>3000</v>
      </c>
      <c r="G464" s="326">
        <v>0</v>
      </c>
      <c r="H464" s="326">
        <v>0</v>
      </c>
      <c r="I464" s="326">
        <v>0</v>
      </c>
      <c r="J464" s="326">
        <v>0</v>
      </c>
      <c r="K464" s="326">
        <v>0</v>
      </c>
      <c r="L464" s="326">
        <v>0</v>
      </c>
    </row>
    <row r="465" spans="1:12" s="14" customFormat="1" ht="12.75">
      <c r="A465" s="139"/>
      <c r="B465" s="140"/>
      <c r="C465" s="76">
        <v>4260</v>
      </c>
      <c r="D465" s="77" t="s">
        <v>213</v>
      </c>
      <c r="E465" s="79">
        <v>2000</v>
      </c>
      <c r="F465" s="79">
        <v>2000</v>
      </c>
      <c r="G465" s="326">
        <v>0</v>
      </c>
      <c r="H465" s="326">
        <v>0</v>
      </c>
      <c r="I465" s="326">
        <v>0</v>
      </c>
      <c r="J465" s="326">
        <v>0</v>
      </c>
      <c r="K465" s="326">
        <v>0</v>
      </c>
      <c r="L465" s="326">
        <v>0</v>
      </c>
    </row>
    <row r="466" spans="1:12" s="14" customFormat="1" ht="12.75">
      <c r="A466" s="139"/>
      <c r="B466" s="140"/>
      <c r="C466" s="76">
        <v>4270</v>
      </c>
      <c r="D466" s="77" t="s">
        <v>196</v>
      </c>
      <c r="E466" s="79">
        <v>10000</v>
      </c>
      <c r="F466" s="79">
        <v>10000</v>
      </c>
      <c r="G466" s="326">
        <v>0</v>
      </c>
      <c r="H466" s="326">
        <v>0</v>
      </c>
      <c r="I466" s="326">
        <v>0</v>
      </c>
      <c r="J466" s="326">
        <v>0</v>
      </c>
      <c r="K466" s="326">
        <v>0</v>
      </c>
      <c r="L466" s="326">
        <v>0</v>
      </c>
    </row>
    <row r="467" spans="1:12" s="14" customFormat="1" ht="12.75">
      <c r="A467" s="139"/>
      <c r="B467" s="140"/>
      <c r="C467" s="76">
        <v>4280</v>
      </c>
      <c r="D467" s="77" t="s">
        <v>227</v>
      </c>
      <c r="E467" s="79">
        <v>200</v>
      </c>
      <c r="F467" s="79">
        <v>200</v>
      </c>
      <c r="G467" s="326">
        <v>0</v>
      </c>
      <c r="H467" s="326">
        <v>0</v>
      </c>
      <c r="I467" s="326">
        <v>0</v>
      </c>
      <c r="J467" s="326">
        <v>0</v>
      </c>
      <c r="K467" s="326">
        <v>0</v>
      </c>
      <c r="L467" s="326">
        <v>0</v>
      </c>
    </row>
    <row r="468" spans="1:12" s="14" customFormat="1" ht="12.75">
      <c r="A468" s="139"/>
      <c r="B468" s="140"/>
      <c r="C468" s="76">
        <v>4300</v>
      </c>
      <c r="D468" s="77" t="s">
        <v>202</v>
      </c>
      <c r="E468" s="79">
        <v>2500</v>
      </c>
      <c r="F468" s="79">
        <v>2500</v>
      </c>
      <c r="G468" s="326">
        <v>0</v>
      </c>
      <c r="H468" s="326">
        <v>0</v>
      </c>
      <c r="I468" s="326">
        <v>0</v>
      </c>
      <c r="J468" s="326">
        <v>0</v>
      </c>
      <c r="K468" s="326">
        <v>0</v>
      </c>
      <c r="L468" s="326">
        <v>0</v>
      </c>
    </row>
    <row r="469" spans="1:12" s="14" customFormat="1" ht="12.75">
      <c r="A469" s="187"/>
      <c r="B469" s="188"/>
      <c r="C469" s="83">
        <v>4430</v>
      </c>
      <c r="D469" s="84" t="s">
        <v>203</v>
      </c>
      <c r="E469" s="85">
        <v>300</v>
      </c>
      <c r="F469" s="85">
        <v>300</v>
      </c>
      <c r="G469" s="411">
        <v>0</v>
      </c>
      <c r="H469" s="411">
        <v>0</v>
      </c>
      <c r="I469" s="411">
        <v>0</v>
      </c>
      <c r="J469" s="411">
        <v>0</v>
      </c>
      <c r="K469" s="411">
        <v>0</v>
      </c>
      <c r="L469" s="411">
        <v>0</v>
      </c>
    </row>
    <row r="470" spans="1:12" ht="12.75">
      <c r="A470" s="451" t="s">
        <v>193</v>
      </c>
      <c r="B470" s="451"/>
      <c r="C470" s="451"/>
      <c r="D470" s="451"/>
      <c r="E470" s="412">
        <f aca="true" t="shared" si="93" ref="E470:L470">SUM(E456,E426,E388,E368,E306,E290,E195,E190,E185,E177,E150,E143,E67,E59,E52,E45,E22,E8)</f>
        <v>23315540</v>
      </c>
      <c r="F470" s="412">
        <f t="shared" si="93"/>
        <v>13812049</v>
      </c>
      <c r="G470" s="412">
        <f t="shared" si="93"/>
        <v>4357032</v>
      </c>
      <c r="H470" s="412">
        <f t="shared" si="93"/>
        <v>765077</v>
      </c>
      <c r="I470" s="412">
        <f t="shared" si="93"/>
        <v>868032</v>
      </c>
      <c r="J470" s="412">
        <f t="shared" si="93"/>
        <v>57400</v>
      </c>
      <c r="K470" s="412">
        <f t="shared" si="93"/>
        <v>0</v>
      </c>
      <c r="L470" s="412">
        <f t="shared" si="93"/>
        <v>9503491</v>
      </c>
    </row>
    <row r="472" ht="12.75">
      <c r="L472" s="9"/>
    </row>
    <row r="473" spans="6:12" ht="12.75">
      <c r="F473" s="9"/>
      <c r="L473" s="9"/>
    </row>
    <row r="474" spans="6:12" ht="12.75">
      <c r="F474" s="9"/>
      <c r="L474" s="9"/>
    </row>
    <row r="475" spans="6:12" ht="12.75">
      <c r="F475" s="9"/>
      <c r="L475" s="9"/>
    </row>
    <row r="476" ht="12.75">
      <c r="F476" s="9"/>
    </row>
    <row r="477" ht="12.75">
      <c r="F477" s="9"/>
    </row>
    <row r="478" ht="12.75">
      <c r="F478" s="9"/>
    </row>
    <row r="479" ht="12.75">
      <c r="F479" s="9"/>
    </row>
    <row r="480" ht="12.75">
      <c r="F480" s="9"/>
    </row>
    <row r="482" ht="12.75">
      <c r="F482" s="9"/>
    </row>
    <row r="483" spans="6:7" ht="12.75">
      <c r="F483" s="9"/>
      <c r="G483" s="9"/>
    </row>
    <row r="484" ht="12.75">
      <c r="F484" s="9"/>
    </row>
    <row r="485" ht="12.75">
      <c r="F485" s="9"/>
    </row>
    <row r="488" ht="12.75">
      <c r="E488" s="9"/>
    </row>
    <row r="489" ht="12.75">
      <c r="E489" s="9"/>
    </row>
    <row r="490" ht="12.75">
      <c r="E490" s="9"/>
    </row>
    <row r="491" ht="12.75">
      <c r="E491" s="9"/>
    </row>
    <row r="492" ht="12.75">
      <c r="E492" s="9"/>
    </row>
  </sheetData>
  <sheetProtection/>
  <mergeCells count="12"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D188:D189"/>
    <mergeCell ref="A470:D470"/>
    <mergeCell ref="C4:C6"/>
  </mergeCells>
  <printOptions horizontalCentered="1"/>
  <pageMargins left="0.3937007874015748" right="0.3937007874015748" top="0.9448818897637796" bottom="0.5511811023622047" header="0.5118110236220472" footer="0.5118110236220472"/>
  <pageSetup fitToHeight="11" fitToWidth="1" horizontalDpi="300" verticalDpi="300" orientation="landscape" paperSize="9" scale="82" r:id="rId1"/>
  <headerFooter alignWithMargins="0">
    <oddHeader>&amp;RZałącznik Nr &amp;A
do Uchwały Nr XIX/199/2008 Rady Gminy Widuchowa 
z dnia 30 grudnia 2008 r.</oddHeader>
  </headerFooter>
  <rowBreaks count="1" manualBreakCount="1">
    <brk id="17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view="pageBreakPreview" zoomScaleSheetLayoutView="100" zoomScalePageLayoutView="0" workbookViewId="0" topLeftCell="A1">
      <selection activeCell="M17" sqref="M17"/>
    </sheetView>
  </sheetViews>
  <sheetFormatPr defaultColWidth="9.00390625" defaultRowHeight="12.75"/>
  <cols>
    <col min="1" max="1" width="4.75390625" style="235" bestFit="1" customWidth="1"/>
    <col min="2" max="2" width="40.125" style="235" bestFit="1" customWidth="1"/>
    <col min="3" max="3" width="14.00390625" style="235" customWidth="1"/>
    <col min="4" max="4" width="17.125" style="235" customWidth="1"/>
    <col min="5" max="16384" width="9.125" style="235" customWidth="1"/>
  </cols>
  <sheetData>
    <row r="1" spans="1:4" ht="15" customHeight="1">
      <c r="A1" s="455" t="s">
        <v>386</v>
      </c>
      <c r="B1" s="455"/>
      <c r="C1" s="455"/>
      <c r="D1" s="455"/>
    </row>
    <row r="2" ht="6.75" customHeight="1">
      <c r="A2" s="292"/>
    </row>
    <row r="3" ht="12.75">
      <c r="D3" s="293" t="s">
        <v>41</v>
      </c>
    </row>
    <row r="4" spans="1:4" ht="15" customHeight="1">
      <c r="A4" s="454" t="s">
        <v>57</v>
      </c>
      <c r="B4" s="454" t="s">
        <v>5</v>
      </c>
      <c r="C4" s="456" t="s">
        <v>58</v>
      </c>
      <c r="D4" s="456" t="s">
        <v>424</v>
      </c>
    </row>
    <row r="5" spans="1:4" ht="15" customHeight="1">
      <c r="A5" s="454"/>
      <c r="B5" s="454"/>
      <c r="C5" s="454"/>
      <c r="D5" s="456"/>
    </row>
    <row r="6" spans="1:4" ht="15.75" customHeight="1">
      <c r="A6" s="454"/>
      <c r="B6" s="454"/>
      <c r="C6" s="454"/>
      <c r="D6" s="456"/>
    </row>
    <row r="7" spans="1:4" s="295" customFormat="1" ht="6.75" customHeight="1">
      <c r="A7" s="294">
        <v>1</v>
      </c>
      <c r="B7" s="294">
        <v>2</v>
      </c>
      <c r="C7" s="294">
        <v>3</v>
      </c>
      <c r="D7" s="294">
        <v>4</v>
      </c>
    </row>
    <row r="8" spans="1:4" ht="18.75" customHeight="1">
      <c r="A8" s="454" t="s">
        <v>24</v>
      </c>
      <c r="B8" s="454"/>
      <c r="C8" s="262"/>
      <c r="D8" s="290">
        <f>SUM(D9:D16)</f>
        <v>5037468</v>
      </c>
    </row>
    <row r="9" spans="1:4" ht="18.75" customHeight="1">
      <c r="A9" s="284" t="s">
        <v>12</v>
      </c>
      <c r="B9" s="275" t="s">
        <v>19</v>
      </c>
      <c r="C9" s="284" t="s">
        <v>25</v>
      </c>
      <c r="D9" s="275">
        <v>0</v>
      </c>
    </row>
    <row r="10" spans="1:4" ht="18.75" customHeight="1">
      <c r="A10" s="281" t="s">
        <v>13</v>
      </c>
      <c r="B10" s="296" t="s">
        <v>20</v>
      </c>
      <c r="C10" s="281" t="s">
        <v>25</v>
      </c>
      <c r="D10" s="296">
        <v>0</v>
      </c>
    </row>
    <row r="11" spans="1:4" ht="51">
      <c r="A11" s="281" t="s">
        <v>14</v>
      </c>
      <c r="B11" s="297" t="s">
        <v>77</v>
      </c>
      <c r="C11" s="281" t="s">
        <v>49</v>
      </c>
      <c r="D11" s="296">
        <v>0</v>
      </c>
    </row>
    <row r="12" spans="1:4" ht="18.75" customHeight="1">
      <c r="A12" s="281" t="s">
        <v>1</v>
      </c>
      <c r="B12" s="296" t="s">
        <v>27</v>
      </c>
      <c r="C12" s="281" t="s">
        <v>50</v>
      </c>
      <c r="D12" s="296">
        <v>0</v>
      </c>
    </row>
    <row r="13" spans="1:4" ht="18.75" customHeight="1">
      <c r="A13" s="281" t="s">
        <v>18</v>
      </c>
      <c r="B13" s="296" t="s">
        <v>78</v>
      </c>
      <c r="C13" s="281" t="s">
        <v>85</v>
      </c>
      <c r="D13" s="296">
        <v>0</v>
      </c>
    </row>
    <row r="14" spans="1:4" ht="18.75" customHeight="1">
      <c r="A14" s="281" t="s">
        <v>21</v>
      </c>
      <c r="B14" s="296" t="s">
        <v>22</v>
      </c>
      <c r="C14" s="281" t="s">
        <v>26</v>
      </c>
      <c r="D14" s="296">
        <v>246000</v>
      </c>
    </row>
    <row r="15" spans="1:4" ht="18.75" customHeight="1">
      <c r="A15" s="281" t="s">
        <v>23</v>
      </c>
      <c r="B15" s="296" t="s">
        <v>90</v>
      </c>
      <c r="C15" s="281" t="s">
        <v>62</v>
      </c>
      <c r="D15" s="296">
        <v>4791468</v>
      </c>
    </row>
    <row r="16" spans="1:4" ht="18.75" customHeight="1">
      <c r="A16" s="281" t="s">
        <v>29</v>
      </c>
      <c r="B16" s="298" t="s">
        <v>48</v>
      </c>
      <c r="C16" s="283" t="s">
        <v>28</v>
      </c>
      <c r="D16" s="298">
        <v>0</v>
      </c>
    </row>
    <row r="17" spans="1:4" ht="18.75" customHeight="1">
      <c r="A17" s="454" t="s">
        <v>79</v>
      </c>
      <c r="B17" s="454"/>
      <c r="C17" s="262"/>
      <c r="D17" s="290">
        <f>SUM(D18:D24)</f>
        <v>246000</v>
      </c>
    </row>
    <row r="18" spans="1:4" ht="18.75" customHeight="1">
      <c r="A18" s="284" t="s">
        <v>12</v>
      </c>
      <c r="B18" s="275" t="s">
        <v>51</v>
      </c>
      <c r="C18" s="284" t="s">
        <v>31</v>
      </c>
      <c r="D18" s="275">
        <v>162000</v>
      </c>
    </row>
    <row r="19" spans="1:4" ht="18.75" customHeight="1">
      <c r="A19" s="281" t="s">
        <v>13</v>
      </c>
      <c r="B19" s="296" t="s">
        <v>30</v>
      </c>
      <c r="C19" s="281" t="s">
        <v>31</v>
      </c>
      <c r="D19" s="296">
        <v>84000</v>
      </c>
    </row>
    <row r="20" spans="1:4" ht="38.25">
      <c r="A20" s="281" t="s">
        <v>14</v>
      </c>
      <c r="B20" s="297" t="s">
        <v>54</v>
      </c>
      <c r="C20" s="281" t="s">
        <v>55</v>
      </c>
      <c r="D20" s="296">
        <v>0</v>
      </c>
    </row>
    <row r="21" spans="1:4" ht="18.75" customHeight="1">
      <c r="A21" s="281" t="s">
        <v>1</v>
      </c>
      <c r="B21" s="296" t="s">
        <v>52</v>
      </c>
      <c r="C21" s="281" t="s">
        <v>46</v>
      </c>
      <c r="D21" s="296">
        <v>0</v>
      </c>
    </row>
    <row r="22" spans="1:4" ht="18.75" customHeight="1">
      <c r="A22" s="281" t="s">
        <v>18</v>
      </c>
      <c r="B22" s="296" t="s">
        <v>53</v>
      </c>
      <c r="C22" s="281" t="s">
        <v>33</v>
      </c>
      <c r="D22" s="296">
        <v>0</v>
      </c>
    </row>
    <row r="23" spans="1:4" ht="18.75" customHeight="1">
      <c r="A23" s="281" t="s">
        <v>21</v>
      </c>
      <c r="B23" s="296" t="s">
        <v>91</v>
      </c>
      <c r="C23" s="281" t="s">
        <v>34</v>
      </c>
      <c r="D23" s="296">
        <v>0</v>
      </c>
    </row>
    <row r="24" spans="1:4" ht="18.75" customHeight="1">
      <c r="A24" s="283" t="s">
        <v>23</v>
      </c>
      <c r="B24" s="298" t="s">
        <v>35</v>
      </c>
      <c r="C24" s="283" t="s">
        <v>32</v>
      </c>
      <c r="D24" s="298">
        <v>0</v>
      </c>
    </row>
    <row r="25" spans="1:4" ht="7.5" customHeight="1">
      <c r="A25" s="299"/>
      <c r="B25" s="300"/>
      <c r="C25" s="300"/>
      <c r="D25" s="300"/>
    </row>
    <row r="26" spans="1:6" ht="12.75">
      <c r="A26" s="301"/>
      <c r="B26" s="302"/>
      <c r="C26" s="302"/>
      <c r="D26" s="302"/>
      <c r="E26" s="303"/>
      <c r="F26" s="303"/>
    </row>
  </sheetData>
  <sheetProtection/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fitToHeight="1" fitToWidth="1" horizontalDpi="300" verticalDpi="300" orientation="portrait" paperSize="9" r:id="rId1"/>
  <headerFooter alignWithMargins="0">
    <oddHeader>&amp;RZałącznik Nr &amp;A
do Uchwały Nr XIX/199/2008 Rady Gminy Widuchowa 
z dnia 30 grudnia 2008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view="pageBreakPreview" zoomScaleSheetLayoutView="100" zoomScalePageLayoutView="0" workbookViewId="0" topLeftCell="A39">
      <selection activeCell="N72" sqref="N72"/>
    </sheetView>
  </sheetViews>
  <sheetFormatPr defaultColWidth="9.00390625" defaultRowHeight="12.75"/>
  <cols>
    <col min="1" max="1" width="4.00390625" style="235" customWidth="1"/>
    <col min="2" max="2" width="5.875" style="235" customWidth="1"/>
    <col min="3" max="3" width="7.00390625" style="235" customWidth="1"/>
    <col min="4" max="4" width="7.875" style="235" customWidth="1"/>
    <col min="5" max="5" width="28.375" style="235" customWidth="1"/>
    <col min="6" max="6" width="13.00390625" style="235" customWidth="1"/>
    <col min="7" max="7" width="9.125" style="235" customWidth="1"/>
    <col min="8" max="8" width="11.125" style="235" customWidth="1"/>
    <col min="9" max="9" width="26.375" style="235" customWidth="1"/>
    <col min="10" max="10" width="12.125" style="235" customWidth="1"/>
    <col min="11" max="11" width="13.00390625" style="235" customWidth="1"/>
    <col min="12" max="12" width="9.625" style="235" bestFit="1" customWidth="1"/>
    <col min="13" max="13" width="9.125" style="235" customWidth="1"/>
    <col min="14" max="14" width="11.625" style="235" customWidth="1"/>
    <col min="15" max="16384" width="9.125" style="235" customWidth="1"/>
  </cols>
  <sheetData>
    <row r="1" spans="1:13" ht="18">
      <c r="A1" s="476" t="s">
        <v>422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</row>
    <row r="2" spans="1:13" ht="10.5" customHeight="1" thickBo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50" t="s">
        <v>41</v>
      </c>
    </row>
    <row r="3" spans="1:13" s="43" customFormat="1" ht="12.75">
      <c r="A3" s="477" t="s">
        <v>57</v>
      </c>
      <c r="B3" s="477" t="s">
        <v>2</v>
      </c>
      <c r="C3" s="477" t="s">
        <v>40</v>
      </c>
      <c r="D3" s="477" t="s">
        <v>4</v>
      </c>
      <c r="E3" s="477" t="s">
        <v>320</v>
      </c>
      <c r="F3" s="477" t="s">
        <v>321</v>
      </c>
      <c r="G3" s="474" t="s">
        <v>322</v>
      </c>
      <c r="H3" s="477" t="s">
        <v>323</v>
      </c>
      <c r="I3" s="477" t="s">
        <v>324</v>
      </c>
      <c r="J3" s="480" t="s">
        <v>66</v>
      </c>
      <c r="K3" s="481"/>
      <c r="L3" s="481"/>
      <c r="M3" s="482"/>
    </row>
    <row r="4" spans="1:13" s="43" customFormat="1" ht="12.75">
      <c r="A4" s="478"/>
      <c r="B4" s="478"/>
      <c r="C4" s="478"/>
      <c r="D4" s="478"/>
      <c r="E4" s="478"/>
      <c r="F4" s="478"/>
      <c r="G4" s="467"/>
      <c r="H4" s="478"/>
      <c r="I4" s="478"/>
      <c r="J4" s="483" t="s">
        <v>387</v>
      </c>
      <c r="K4" s="486" t="s">
        <v>388</v>
      </c>
      <c r="L4" s="483" t="s">
        <v>389</v>
      </c>
      <c r="M4" s="483" t="s">
        <v>390</v>
      </c>
    </row>
    <row r="5" spans="1:13" s="43" customFormat="1" ht="28.5" customHeight="1" thickBot="1">
      <c r="A5" s="479"/>
      <c r="B5" s="479"/>
      <c r="C5" s="479"/>
      <c r="D5" s="479"/>
      <c r="E5" s="479"/>
      <c r="F5" s="479"/>
      <c r="G5" s="468"/>
      <c r="H5" s="479"/>
      <c r="I5" s="479"/>
      <c r="J5" s="484"/>
      <c r="K5" s="487"/>
      <c r="L5" s="484"/>
      <c r="M5" s="484"/>
    </row>
    <row r="6" spans="1:13" s="43" customFormat="1" ht="13.5" thickBot="1">
      <c r="A6" s="44">
        <v>1</v>
      </c>
      <c r="B6" s="45">
        <v>2</v>
      </c>
      <c r="C6" s="45">
        <v>3</v>
      </c>
      <c r="D6" s="46">
        <v>4</v>
      </c>
      <c r="E6" s="45">
        <v>5</v>
      </c>
      <c r="F6" s="47">
        <v>6</v>
      </c>
      <c r="G6" s="47">
        <v>7</v>
      </c>
      <c r="H6" s="45">
        <v>8</v>
      </c>
      <c r="I6" s="47">
        <v>9</v>
      </c>
      <c r="J6" s="45">
        <v>10</v>
      </c>
      <c r="K6" s="45">
        <v>11</v>
      </c>
      <c r="L6" s="45">
        <v>12</v>
      </c>
      <c r="M6" s="45">
        <v>13</v>
      </c>
    </row>
    <row r="7" spans="1:13" s="43" customFormat="1" ht="12.75" customHeight="1">
      <c r="A7" s="472">
        <v>1</v>
      </c>
      <c r="B7" s="485" t="s">
        <v>277</v>
      </c>
      <c r="C7" s="485" t="s">
        <v>278</v>
      </c>
      <c r="D7" s="474" t="s">
        <v>426</v>
      </c>
      <c r="E7" s="485" t="s">
        <v>325</v>
      </c>
      <c r="F7" s="485" t="s">
        <v>326</v>
      </c>
      <c r="G7" s="474" t="s">
        <v>391</v>
      </c>
      <c r="H7" s="488">
        <v>2353551</v>
      </c>
      <c r="I7" s="42" t="s">
        <v>329</v>
      </c>
      <c r="J7" s="48">
        <f>SUM(J9:J10)</f>
        <v>1157622</v>
      </c>
      <c r="K7" s="48">
        <f>SUM(K9:K10)</f>
        <v>1157621</v>
      </c>
      <c r="L7" s="48">
        <f>SUM(L9:L10)</f>
        <v>0</v>
      </c>
      <c r="M7" s="48">
        <f>SUM(M9:M10)</f>
        <v>0</v>
      </c>
    </row>
    <row r="8" spans="1:13" s="43" customFormat="1" ht="12.75">
      <c r="A8" s="467"/>
      <c r="B8" s="467"/>
      <c r="C8" s="467"/>
      <c r="D8" s="467"/>
      <c r="E8" s="467"/>
      <c r="F8" s="467"/>
      <c r="G8" s="467"/>
      <c r="H8" s="489"/>
      <c r="I8" s="49" t="s">
        <v>330</v>
      </c>
      <c r="J8" s="50">
        <v>0</v>
      </c>
      <c r="K8" s="40">
        <v>0</v>
      </c>
      <c r="L8" s="40">
        <v>0</v>
      </c>
      <c r="M8" s="40">
        <v>0</v>
      </c>
    </row>
    <row r="9" spans="1:13" s="43" customFormat="1" ht="12.75">
      <c r="A9" s="467"/>
      <c r="B9" s="467"/>
      <c r="C9" s="467"/>
      <c r="D9" s="467"/>
      <c r="E9" s="467"/>
      <c r="F9" s="467"/>
      <c r="G9" s="467"/>
      <c r="H9" s="489"/>
      <c r="I9" s="40" t="s">
        <v>331</v>
      </c>
      <c r="J9" s="40">
        <v>289406</v>
      </c>
      <c r="K9" s="40">
        <v>289405</v>
      </c>
      <c r="L9" s="40">
        <v>0</v>
      </c>
      <c r="M9" s="40">
        <v>0</v>
      </c>
    </row>
    <row r="10" spans="1:13" s="43" customFormat="1" ht="13.5" thickBot="1">
      <c r="A10" s="468"/>
      <c r="B10" s="468"/>
      <c r="C10" s="468"/>
      <c r="D10" s="468"/>
      <c r="E10" s="468"/>
      <c r="F10" s="468"/>
      <c r="G10" s="468"/>
      <c r="H10" s="490"/>
      <c r="I10" s="51" t="s">
        <v>332</v>
      </c>
      <c r="J10" s="41">
        <v>868216</v>
      </c>
      <c r="K10" s="41">
        <v>868216</v>
      </c>
      <c r="L10" s="41">
        <v>0</v>
      </c>
      <c r="M10" s="41">
        <v>0</v>
      </c>
    </row>
    <row r="11" spans="1:13" s="43" customFormat="1" ht="12.75" customHeight="1">
      <c r="A11" s="461">
        <v>2</v>
      </c>
      <c r="B11" s="457" t="s">
        <v>277</v>
      </c>
      <c r="C11" s="457" t="s">
        <v>278</v>
      </c>
      <c r="D11" s="474" t="s">
        <v>426</v>
      </c>
      <c r="E11" s="457" t="s">
        <v>333</v>
      </c>
      <c r="F11" s="457" t="s">
        <v>326</v>
      </c>
      <c r="G11" s="474" t="s">
        <v>391</v>
      </c>
      <c r="H11" s="474">
        <v>1527709</v>
      </c>
      <c r="I11" s="52" t="s">
        <v>329</v>
      </c>
      <c r="J11" s="39">
        <f>SUM(J12:J14)</f>
        <v>744249</v>
      </c>
      <c r="K11" s="39">
        <f>SUM(K12:K14)</f>
        <v>744250</v>
      </c>
      <c r="L11" s="39">
        <f>SUM(L12:L14)</f>
        <v>0</v>
      </c>
      <c r="M11" s="39">
        <f>SUM(M12:M14)</f>
        <v>0</v>
      </c>
    </row>
    <row r="12" spans="1:13" s="43" customFormat="1" ht="12.75">
      <c r="A12" s="458"/>
      <c r="B12" s="458"/>
      <c r="C12" s="458"/>
      <c r="D12" s="467"/>
      <c r="E12" s="458"/>
      <c r="F12" s="458"/>
      <c r="G12" s="467"/>
      <c r="H12" s="467"/>
      <c r="I12" s="49" t="s">
        <v>334</v>
      </c>
      <c r="J12" s="40">
        <v>0</v>
      </c>
      <c r="K12" s="40">
        <v>0</v>
      </c>
      <c r="L12" s="40">
        <v>0</v>
      </c>
      <c r="M12" s="40">
        <v>0</v>
      </c>
    </row>
    <row r="13" spans="1:13" s="43" customFormat="1" ht="12.75">
      <c r="A13" s="458"/>
      <c r="B13" s="458"/>
      <c r="C13" s="458"/>
      <c r="D13" s="467"/>
      <c r="E13" s="458"/>
      <c r="F13" s="458"/>
      <c r="G13" s="467"/>
      <c r="H13" s="467"/>
      <c r="I13" s="40" t="s">
        <v>331</v>
      </c>
      <c r="J13" s="40">
        <v>186062</v>
      </c>
      <c r="K13" s="40">
        <v>186063</v>
      </c>
      <c r="L13" s="40">
        <v>0</v>
      </c>
      <c r="M13" s="40">
        <v>0</v>
      </c>
    </row>
    <row r="14" spans="1:13" s="43" customFormat="1" ht="13.5" thickBot="1">
      <c r="A14" s="459"/>
      <c r="B14" s="459"/>
      <c r="C14" s="459"/>
      <c r="D14" s="468"/>
      <c r="E14" s="459"/>
      <c r="F14" s="459"/>
      <c r="G14" s="468"/>
      <c r="H14" s="468"/>
      <c r="I14" s="51" t="s">
        <v>292</v>
      </c>
      <c r="J14" s="41">
        <v>558187</v>
      </c>
      <c r="K14" s="41">
        <v>558187</v>
      </c>
      <c r="L14" s="41">
        <v>0</v>
      </c>
      <c r="M14" s="41">
        <v>0</v>
      </c>
    </row>
    <row r="15" spans="1:13" s="43" customFormat="1" ht="12.75">
      <c r="A15" s="472">
        <v>3</v>
      </c>
      <c r="B15" s="457" t="s">
        <v>279</v>
      </c>
      <c r="C15" s="457" t="s">
        <v>280</v>
      </c>
      <c r="D15" s="462">
        <v>6050</v>
      </c>
      <c r="E15" s="457" t="s">
        <v>335</v>
      </c>
      <c r="F15" s="457" t="s">
        <v>326</v>
      </c>
      <c r="G15" s="460" t="s">
        <v>392</v>
      </c>
      <c r="H15" s="475">
        <v>350620</v>
      </c>
      <c r="I15" s="52" t="s">
        <v>329</v>
      </c>
      <c r="J15" s="39">
        <v>110620</v>
      </c>
      <c r="K15" s="39">
        <v>100000</v>
      </c>
      <c r="L15" s="39">
        <f>SUM(L16:L18)</f>
        <v>0</v>
      </c>
      <c r="M15" s="39">
        <f>SUM(M16:M18)</f>
        <v>0</v>
      </c>
    </row>
    <row r="16" spans="1:13" s="43" customFormat="1" ht="12.75">
      <c r="A16" s="467"/>
      <c r="B16" s="458"/>
      <c r="C16" s="458"/>
      <c r="D16" s="463"/>
      <c r="E16" s="458"/>
      <c r="F16" s="458"/>
      <c r="G16" s="458"/>
      <c r="H16" s="458"/>
      <c r="I16" s="49" t="s">
        <v>334</v>
      </c>
      <c r="J16" s="40">
        <v>110620</v>
      </c>
      <c r="K16" s="40">
        <v>100000</v>
      </c>
      <c r="L16" s="40">
        <v>0</v>
      </c>
      <c r="M16" s="40">
        <v>0</v>
      </c>
    </row>
    <row r="17" spans="1:13" s="43" customFormat="1" ht="12.75">
      <c r="A17" s="467"/>
      <c r="B17" s="458"/>
      <c r="C17" s="458"/>
      <c r="D17" s="463"/>
      <c r="E17" s="458"/>
      <c r="F17" s="458"/>
      <c r="G17" s="458"/>
      <c r="H17" s="458"/>
      <c r="I17" s="49" t="s">
        <v>337</v>
      </c>
      <c r="J17" s="40">
        <v>0</v>
      </c>
      <c r="K17" s="40">
        <v>0</v>
      </c>
      <c r="L17" s="40">
        <v>0</v>
      </c>
      <c r="M17" s="40">
        <v>0</v>
      </c>
    </row>
    <row r="18" spans="1:13" s="43" customFormat="1" ht="13.5" thickBot="1">
      <c r="A18" s="468"/>
      <c r="B18" s="459"/>
      <c r="C18" s="459"/>
      <c r="D18" s="464"/>
      <c r="E18" s="459"/>
      <c r="F18" s="459"/>
      <c r="G18" s="459"/>
      <c r="H18" s="459"/>
      <c r="I18" s="51" t="s">
        <v>292</v>
      </c>
      <c r="J18" s="41">
        <v>0</v>
      </c>
      <c r="K18" s="41">
        <v>0</v>
      </c>
      <c r="L18" s="41">
        <v>0</v>
      </c>
      <c r="M18" s="41">
        <v>0</v>
      </c>
    </row>
    <row r="19" spans="1:13" s="43" customFormat="1" ht="12.75">
      <c r="A19" s="465">
        <v>4</v>
      </c>
      <c r="B19" s="460">
        <v>600</v>
      </c>
      <c r="C19" s="460">
        <v>60016</v>
      </c>
      <c r="D19" s="462">
        <v>6050</v>
      </c>
      <c r="E19" s="457" t="s">
        <v>399</v>
      </c>
      <c r="F19" s="457" t="s">
        <v>326</v>
      </c>
      <c r="G19" s="460" t="s">
        <v>393</v>
      </c>
      <c r="H19" s="460">
        <v>3305242</v>
      </c>
      <c r="I19" s="39" t="s">
        <v>329</v>
      </c>
      <c r="J19" s="39">
        <f>SUM(J20:J22)</f>
        <v>2250000</v>
      </c>
      <c r="K19" s="39">
        <f>SUM(K20:K22)</f>
        <v>1055242</v>
      </c>
      <c r="L19" s="39">
        <f>SUM(L20:L22)</f>
        <v>0</v>
      </c>
      <c r="M19" s="39">
        <f>SUM(M20:M22)</f>
        <v>0</v>
      </c>
    </row>
    <row r="20" spans="1:13" s="43" customFormat="1" ht="12.75">
      <c r="A20" s="458"/>
      <c r="B20" s="458"/>
      <c r="C20" s="458"/>
      <c r="D20" s="463"/>
      <c r="E20" s="458"/>
      <c r="F20" s="458"/>
      <c r="G20" s="458"/>
      <c r="H20" s="458"/>
      <c r="I20" s="40" t="s">
        <v>334</v>
      </c>
      <c r="J20" s="40">
        <v>0</v>
      </c>
      <c r="K20" s="40">
        <v>0</v>
      </c>
      <c r="L20" s="40">
        <v>0</v>
      </c>
      <c r="M20" s="40">
        <v>0</v>
      </c>
    </row>
    <row r="21" spans="1:13" s="43" customFormat="1" ht="12.75">
      <c r="A21" s="458"/>
      <c r="B21" s="458"/>
      <c r="C21" s="458"/>
      <c r="D21" s="463"/>
      <c r="E21" s="458"/>
      <c r="F21" s="458"/>
      <c r="G21" s="458"/>
      <c r="H21" s="458"/>
      <c r="I21" s="40" t="s">
        <v>331</v>
      </c>
      <c r="J21" s="40">
        <v>1125000</v>
      </c>
      <c r="K21" s="40">
        <v>1055242</v>
      </c>
      <c r="L21" s="40">
        <v>0</v>
      </c>
      <c r="M21" s="40">
        <v>0</v>
      </c>
    </row>
    <row r="22" spans="1:13" s="43" customFormat="1" ht="28.5" customHeight="1" thickBot="1">
      <c r="A22" s="459"/>
      <c r="B22" s="459"/>
      <c r="C22" s="459"/>
      <c r="D22" s="464"/>
      <c r="E22" s="459"/>
      <c r="F22" s="459"/>
      <c r="G22" s="459"/>
      <c r="H22" s="459"/>
      <c r="I22" s="41" t="s">
        <v>292</v>
      </c>
      <c r="J22" s="41">
        <v>1125000</v>
      </c>
      <c r="K22" s="41">
        <v>0</v>
      </c>
      <c r="L22" s="41">
        <v>0</v>
      </c>
      <c r="M22" s="41">
        <v>0</v>
      </c>
    </row>
    <row r="23" spans="1:13" s="43" customFormat="1" ht="12.75">
      <c r="A23" s="466">
        <v>5</v>
      </c>
      <c r="B23" s="460">
        <v>600</v>
      </c>
      <c r="C23" s="460">
        <v>60016</v>
      </c>
      <c r="D23" s="462">
        <v>6050</v>
      </c>
      <c r="E23" s="457" t="s">
        <v>394</v>
      </c>
      <c r="F23" s="457" t="s">
        <v>326</v>
      </c>
      <c r="G23" s="460">
        <v>2009</v>
      </c>
      <c r="H23" s="460">
        <v>15000</v>
      </c>
      <c r="I23" s="39" t="s">
        <v>329</v>
      </c>
      <c r="J23" s="39">
        <f>SUM(J24:J26)</f>
        <v>15000</v>
      </c>
      <c r="K23" s="39">
        <f>SUM(K24:K26)</f>
        <v>0</v>
      </c>
      <c r="L23" s="39">
        <f>SUM(L24:L26)</f>
        <v>0</v>
      </c>
      <c r="M23" s="39">
        <f>SUM(M24:M26)</f>
        <v>0</v>
      </c>
    </row>
    <row r="24" spans="1:13" s="43" customFormat="1" ht="12.75">
      <c r="A24" s="467"/>
      <c r="B24" s="458"/>
      <c r="C24" s="458"/>
      <c r="D24" s="463"/>
      <c r="E24" s="458"/>
      <c r="F24" s="458"/>
      <c r="G24" s="458"/>
      <c r="H24" s="458"/>
      <c r="I24" s="40" t="s">
        <v>334</v>
      </c>
      <c r="J24" s="40">
        <v>15000</v>
      </c>
      <c r="K24" s="40">
        <v>0</v>
      </c>
      <c r="L24" s="40">
        <v>0</v>
      </c>
      <c r="M24" s="40">
        <v>0</v>
      </c>
    </row>
    <row r="25" spans="1:13" s="43" customFormat="1" ht="12.75">
      <c r="A25" s="467"/>
      <c r="B25" s="458"/>
      <c r="C25" s="458"/>
      <c r="D25" s="463"/>
      <c r="E25" s="458"/>
      <c r="F25" s="458"/>
      <c r="G25" s="458"/>
      <c r="H25" s="458"/>
      <c r="I25" s="40" t="s">
        <v>331</v>
      </c>
      <c r="J25" s="40">
        <v>0</v>
      </c>
      <c r="K25" s="40">
        <v>0</v>
      </c>
      <c r="L25" s="40">
        <v>0</v>
      </c>
      <c r="M25" s="40">
        <v>0</v>
      </c>
    </row>
    <row r="26" spans="1:13" s="43" customFormat="1" ht="13.5" thickBot="1">
      <c r="A26" s="468"/>
      <c r="B26" s="459"/>
      <c r="C26" s="459"/>
      <c r="D26" s="464"/>
      <c r="E26" s="459"/>
      <c r="F26" s="459"/>
      <c r="G26" s="459"/>
      <c r="H26" s="459"/>
      <c r="I26" s="41" t="s">
        <v>292</v>
      </c>
      <c r="J26" s="41">
        <v>0</v>
      </c>
      <c r="K26" s="41">
        <v>0</v>
      </c>
      <c r="L26" s="41">
        <v>0</v>
      </c>
      <c r="M26" s="41">
        <v>0</v>
      </c>
    </row>
    <row r="27" spans="1:13" s="43" customFormat="1" ht="12.75">
      <c r="A27" s="466">
        <v>5</v>
      </c>
      <c r="B27" s="460">
        <v>600</v>
      </c>
      <c r="C27" s="460">
        <v>60016</v>
      </c>
      <c r="D27" s="462">
        <v>6050</v>
      </c>
      <c r="E27" s="457" t="s">
        <v>395</v>
      </c>
      <c r="F27" s="457" t="s">
        <v>326</v>
      </c>
      <c r="G27" s="460">
        <v>2009</v>
      </c>
      <c r="H27" s="460">
        <v>35000</v>
      </c>
      <c r="I27" s="39" t="s">
        <v>329</v>
      </c>
      <c r="J27" s="39">
        <f>SUM(J28:J30)</f>
        <v>35000</v>
      </c>
      <c r="K27" s="39">
        <f>SUM(K28:K30)</f>
        <v>0</v>
      </c>
      <c r="L27" s="39">
        <f>SUM(L28:L30)</f>
        <v>0</v>
      </c>
      <c r="M27" s="39">
        <f>SUM(M28:M30)</f>
        <v>0</v>
      </c>
    </row>
    <row r="28" spans="1:13" s="43" customFormat="1" ht="12.75">
      <c r="A28" s="467"/>
      <c r="B28" s="458"/>
      <c r="C28" s="458"/>
      <c r="D28" s="463"/>
      <c r="E28" s="458"/>
      <c r="F28" s="458"/>
      <c r="G28" s="458"/>
      <c r="H28" s="458"/>
      <c r="I28" s="40" t="s">
        <v>334</v>
      </c>
      <c r="J28" s="40">
        <v>35000</v>
      </c>
      <c r="K28" s="40">
        <v>0</v>
      </c>
      <c r="L28" s="40">
        <v>0</v>
      </c>
      <c r="M28" s="40">
        <v>0</v>
      </c>
    </row>
    <row r="29" spans="1:13" s="43" customFormat="1" ht="12.75">
      <c r="A29" s="467"/>
      <c r="B29" s="458"/>
      <c r="C29" s="458"/>
      <c r="D29" s="463"/>
      <c r="E29" s="458"/>
      <c r="F29" s="458"/>
      <c r="G29" s="458"/>
      <c r="H29" s="458"/>
      <c r="I29" s="40" t="s">
        <v>331</v>
      </c>
      <c r="J29" s="40">
        <v>0</v>
      </c>
      <c r="K29" s="40">
        <v>0</v>
      </c>
      <c r="L29" s="40">
        <v>0</v>
      </c>
      <c r="M29" s="40">
        <v>0</v>
      </c>
    </row>
    <row r="30" spans="1:13" s="43" customFormat="1" ht="13.5" thickBot="1">
      <c r="A30" s="468"/>
      <c r="B30" s="459"/>
      <c r="C30" s="459"/>
      <c r="D30" s="464"/>
      <c r="E30" s="459"/>
      <c r="F30" s="459"/>
      <c r="G30" s="459"/>
      <c r="H30" s="459"/>
      <c r="I30" s="41" t="s">
        <v>292</v>
      </c>
      <c r="J30" s="41">
        <v>0</v>
      </c>
      <c r="K30" s="41">
        <v>0</v>
      </c>
      <c r="L30" s="41">
        <v>0</v>
      </c>
      <c r="M30" s="41">
        <v>0</v>
      </c>
    </row>
    <row r="31" spans="1:13" s="43" customFormat="1" ht="12.75">
      <c r="A31" s="466">
        <v>5</v>
      </c>
      <c r="B31" s="460">
        <v>600</v>
      </c>
      <c r="C31" s="460">
        <v>60016</v>
      </c>
      <c r="D31" s="462">
        <v>6050</v>
      </c>
      <c r="E31" s="457" t="s">
        <v>402</v>
      </c>
      <c r="F31" s="457" t="s">
        <v>326</v>
      </c>
      <c r="G31" s="460">
        <v>2009</v>
      </c>
      <c r="H31" s="460">
        <v>20000</v>
      </c>
      <c r="I31" s="39" t="s">
        <v>329</v>
      </c>
      <c r="J31" s="39">
        <f>SUM(J32:J34)</f>
        <v>20000</v>
      </c>
      <c r="K31" s="39">
        <f>SUM(K32:K34)</f>
        <v>0</v>
      </c>
      <c r="L31" s="39">
        <f>SUM(L32:L34)</f>
        <v>0</v>
      </c>
      <c r="M31" s="39">
        <f>SUM(M32:M34)</f>
        <v>0</v>
      </c>
    </row>
    <row r="32" spans="1:13" s="43" customFormat="1" ht="12.75">
      <c r="A32" s="467"/>
      <c r="B32" s="458"/>
      <c r="C32" s="458"/>
      <c r="D32" s="463"/>
      <c r="E32" s="458"/>
      <c r="F32" s="458"/>
      <c r="G32" s="458"/>
      <c r="H32" s="458"/>
      <c r="I32" s="40" t="s">
        <v>334</v>
      </c>
      <c r="J32" s="40">
        <v>20000</v>
      </c>
      <c r="K32" s="40">
        <v>0</v>
      </c>
      <c r="L32" s="40">
        <v>0</v>
      </c>
      <c r="M32" s="40">
        <v>0</v>
      </c>
    </row>
    <row r="33" spans="1:13" s="43" customFormat="1" ht="12.75">
      <c r="A33" s="467"/>
      <c r="B33" s="458"/>
      <c r="C33" s="458"/>
      <c r="D33" s="463"/>
      <c r="E33" s="458"/>
      <c r="F33" s="458"/>
      <c r="G33" s="458"/>
      <c r="H33" s="458"/>
      <c r="I33" s="40" t="s">
        <v>331</v>
      </c>
      <c r="J33" s="40">
        <v>0</v>
      </c>
      <c r="K33" s="40">
        <v>0</v>
      </c>
      <c r="L33" s="40">
        <v>0</v>
      </c>
      <c r="M33" s="40">
        <v>0</v>
      </c>
    </row>
    <row r="34" spans="1:13" s="43" customFormat="1" ht="13.5" thickBot="1">
      <c r="A34" s="468"/>
      <c r="B34" s="459"/>
      <c r="C34" s="459"/>
      <c r="D34" s="464"/>
      <c r="E34" s="459"/>
      <c r="F34" s="459"/>
      <c r="G34" s="459"/>
      <c r="H34" s="459"/>
      <c r="I34" s="41" t="s">
        <v>292</v>
      </c>
      <c r="J34" s="41">
        <v>0</v>
      </c>
      <c r="K34" s="41">
        <v>0</v>
      </c>
      <c r="L34" s="41">
        <v>0</v>
      </c>
      <c r="M34" s="41">
        <v>0</v>
      </c>
    </row>
    <row r="35" spans="1:13" s="43" customFormat="1" ht="12.75">
      <c r="A35" s="461">
        <v>6</v>
      </c>
      <c r="B35" s="460">
        <v>630</v>
      </c>
      <c r="C35" s="460">
        <v>63095</v>
      </c>
      <c r="D35" s="462">
        <v>6050</v>
      </c>
      <c r="E35" s="457" t="s">
        <v>396</v>
      </c>
      <c r="F35" s="457" t="s">
        <v>326</v>
      </c>
      <c r="G35" s="460">
        <v>2009</v>
      </c>
      <c r="H35" s="460">
        <v>25000</v>
      </c>
      <c r="I35" s="52" t="s">
        <v>329</v>
      </c>
      <c r="J35" s="39">
        <f>SUM(J36:J38)</f>
        <v>25000</v>
      </c>
      <c r="K35" s="39">
        <f>SUM(K36:K38)</f>
        <v>0</v>
      </c>
      <c r="L35" s="39">
        <f>SUM(L36:L38)</f>
        <v>0</v>
      </c>
      <c r="M35" s="39">
        <f>SUM(M36:M38)</f>
        <v>0</v>
      </c>
    </row>
    <row r="36" spans="1:13" s="43" customFormat="1" ht="12.75">
      <c r="A36" s="458"/>
      <c r="B36" s="458"/>
      <c r="C36" s="458"/>
      <c r="D36" s="463"/>
      <c r="E36" s="458"/>
      <c r="F36" s="458"/>
      <c r="G36" s="458"/>
      <c r="H36" s="458"/>
      <c r="I36" s="49" t="s">
        <v>334</v>
      </c>
      <c r="J36" s="40">
        <v>25000</v>
      </c>
      <c r="K36" s="40">
        <v>0</v>
      </c>
      <c r="L36" s="40">
        <v>0</v>
      </c>
      <c r="M36" s="40">
        <v>0</v>
      </c>
    </row>
    <row r="37" spans="1:13" s="43" customFormat="1" ht="12.75">
      <c r="A37" s="458"/>
      <c r="B37" s="458"/>
      <c r="C37" s="458"/>
      <c r="D37" s="463"/>
      <c r="E37" s="458"/>
      <c r="F37" s="458"/>
      <c r="G37" s="458"/>
      <c r="H37" s="458"/>
      <c r="I37" s="40" t="s">
        <v>331</v>
      </c>
      <c r="J37" s="40">
        <v>0</v>
      </c>
      <c r="K37" s="40">
        <v>0</v>
      </c>
      <c r="L37" s="40">
        <v>0</v>
      </c>
      <c r="M37" s="40">
        <v>0</v>
      </c>
    </row>
    <row r="38" spans="1:13" s="43" customFormat="1" ht="13.5" thickBot="1">
      <c r="A38" s="459"/>
      <c r="B38" s="459"/>
      <c r="C38" s="459"/>
      <c r="D38" s="464"/>
      <c r="E38" s="459"/>
      <c r="F38" s="459"/>
      <c r="G38" s="459"/>
      <c r="H38" s="459"/>
      <c r="I38" s="51" t="s">
        <v>292</v>
      </c>
      <c r="J38" s="41">
        <v>0</v>
      </c>
      <c r="K38" s="41">
        <v>0</v>
      </c>
      <c r="L38" s="41">
        <v>0</v>
      </c>
      <c r="M38" s="41">
        <v>0</v>
      </c>
    </row>
    <row r="39" spans="1:13" s="43" customFormat="1" ht="12.75">
      <c r="A39" s="472">
        <v>7</v>
      </c>
      <c r="B39" s="460">
        <v>700</v>
      </c>
      <c r="C39" s="460">
        <v>70005</v>
      </c>
      <c r="D39" s="469">
        <v>6050</v>
      </c>
      <c r="E39" s="457" t="s">
        <v>338</v>
      </c>
      <c r="F39" s="457" t="s">
        <v>326</v>
      </c>
      <c r="G39" s="460" t="s">
        <v>328</v>
      </c>
      <c r="H39" s="460">
        <v>168700</v>
      </c>
      <c r="I39" s="52" t="s">
        <v>329</v>
      </c>
      <c r="J39" s="39">
        <f>SUM(J40:J42)</f>
        <v>93000</v>
      </c>
      <c r="K39" s="39">
        <f>SUM(K40:K42)</f>
        <v>0</v>
      </c>
      <c r="L39" s="39">
        <f>SUM(L40:L42)</f>
        <v>0</v>
      </c>
      <c r="M39" s="39">
        <f>SUM(M40:M42)</f>
        <v>0</v>
      </c>
    </row>
    <row r="40" spans="1:13" s="43" customFormat="1" ht="12.75">
      <c r="A40" s="467"/>
      <c r="B40" s="458"/>
      <c r="C40" s="458"/>
      <c r="D40" s="470"/>
      <c r="E40" s="458"/>
      <c r="F40" s="458"/>
      <c r="G40" s="458"/>
      <c r="H40" s="458"/>
      <c r="I40" s="49" t="s">
        <v>334</v>
      </c>
      <c r="J40" s="40">
        <v>93000</v>
      </c>
      <c r="K40" s="40">
        <v>0</v>
      </c>
      <c r="L40" s="40">
        <v>0</v>
      </c>
      <c r="M40" s="40">
        <v>0</v>
      </c>
    </row>
    <row r="41" spans="1:13" s="43" customFormat="1" ht="12.75">
      <c r="A41" s="467"/>
      <c r="B41" s="458"/>
      <c r="C41" s="458"/>
      <c r="D41" s="470"/>
      <c r="E41" s="458"/>
      <c r="F41" s="458"/>
      <c r="G41" s="458"/>
      <c r="H41" s="458"/>
      <c r="I41" s="40" t="s">
        <v>331</v>
      </c>
      <c r="J41" s="40">
        <v>0</v>
      </c>
      <c r="K41" s="40">
        <v>0</v>
      </c>
      <c r="L41" s="40">
        <v>0</v>
      </c>
      <c r="M41" s="40">
        <v>0</v>
      </c>
    </row>
    <row r="42" spans="1:13" s="43" customFormat="1" ht="13.5" thickBot="1">
      <c r="A42" s="468"/>
      <c r="B42" s="459"/>
      <c r="C42" s="459"/>
      <c r="D42" s="471"/>
      <c r="E42" s="459"/>
      <c r="F42" s="459"/>
      <c r="G42" s="459"/>
      <c r="H42" s="459"/>
      <c r="I42" s="51" t="s">
        <v>292</v>
      </c>
      <c r="J42" s="41">
        <v>0</v>
      </c>
      <c r="K42" s="41">
        <v>0</v>
      </c>
      <c r="L42" s="41">
        <v>0</v>
      </c>
      <c r="M42" s="41">
        <v>0</v>
      </c>
    </row>
    <row r="43" spans="1:13" s="43" customFormat="1" ht="12.75">
      <c r="A43" s="461">
        <v>8</v>
      </c>
      <c r="B43" s="460">
        <v>700</v>
      </c>
      <c r="C43" s="460">
        <v>70005</v>
      </c>
      <c r="D43" s="469">
        <v>6050</v>
      </c>
      <c r="E43" s="457" t="s">
        <v>339</v>
      </c>
      <c r="F43" s="457" t="s">
        <v>326</v>
      </c>
      <c r="G43" s="460" t="s">
        <v>328</v>
      </c>
      <c r="H43" s="460">
        <v>290000</v>
      </c>
      <c r="I43" s="52" t="s">
        <v>329</v>
      </c>
      <c r="J43" s="39">
        <f>SUM(J44:J46)</f>
        <v>40000</v>
      </c>
      <c r="K43" s="39">
        <f>SUM(K44:K46)</f>
        <v>0</v>
      </c>
      <c r="L43" s="39">
        <f>SUM(L44:L46)</f>
        <v>0</v>
      </c>
      <c r="M43" s="39">
        <f>SUM(M44:M46)</f>
        <v>0</v>
      </c>
    </row>
    <row r="44" spans="1:13" s="43" customFormat="1" ht="12.75">
      <c r="A44" s="458"/>
      <c r="B44" s="458"/>
      <c r="C44" s="458"/>
      <c r="D44" s="470"/>
      <c r="E44" s="458"/>
      <c r="F44" s="458"/>
      <c r="G44" s="458"/>
      <c r="H44" s="458"/>
      <c r="I44" s="49" t="s">
        <v>334</v>
      </c>
      <c r="J44" s="40">
        <v>40000</v>
      </c>
      <c r="K44" s="40">
        <v>0</v>
      </c>
      <c r="L44" s="40">
        <v>0</v>
      </c>
      <c r="M44" s="40">
        <v>0</v>
      </c>
    </row>
    <row r="45" spans="1:13" s="43" customFormat="1" ht="12.75">
      <c r="A45" s="458"/>
      <c r="B45" s="458"/>
      <c r="C45" s="458"/>
      <c r="D45" s="470"/>
      <c r="E45" s="458"/>
      <c r="F45" s="458"/>
      <c r="G45" s="458"/>
      <c r="H45" s="458"/>
      <c r="I45" s="40" t="s">
        <v>331</v>
      </c>
      <c r="J45" s="40">
        <v>0</v>
      </c>
      <c r="K45" s="40">
        <v>0</v>
      </c>
      <c r="L45" s="40">
        <v>0</v>
      </c>
      <c r="M45" s="40">
        <v>0</v>
      </c>
    </row>
    <row r="46" spans="1:13" s="43" customFormat="1" ht="13.5" thickBot="1">
      <c r="A46" s="459"/>
      <c r="B46" s="459"/>
      <c r="C46" s="459"/>
      <c r="D46" s="471"/>
      <c r="E46" s="459"/>
      <c r="F46" s="459"/>
      <c r="G46" s="459"/>
      <c r="H46" s="459"/>
      <c r="I46" s="51" t="s">
        <v>292</v>
      </c>
      <c r="J46" s="41">
        <v>0</v>
      </c>
      <c r="K46" s="41">
        <v>0</v>
      </c>
      <c r="L46" s="41">
        <v>0</v>
      </c>
      <c r="M46" s="41">
        <v>0</v>
      </c>
    </row>
    <row r="47" spans="1:13" s="43" customFormat="1" ht="12.75">
      <c r="A47" s="465">
        <v>8</v>
      </c>
      <c r="B47" s="460">
        <v>750</v>
      </c>
      <c r="C47" s="460">
        <v>75023</v>
      </c>
      <c r="D47" s="462">
        <v>6050</v>
      </c>
      <c r="E47" s="457" t="s">
        <v>400</v>
      </c>
      <c r="F47" s="457" t="s">
        <v>326</v>
      </c>
      <c r="G47" s="460">
        <v>2009</v>
      </c>
      <c r="H47" s="460">
        <v>60000</v>
      </c>
      <c r="I47" s="39" t="s">
        <v>329</v>
      </c>
      <c r="J47" s="39">
        <f>SUM(J48:J50)</f>
        <v>60000</v>
      </c>
      <c r="K47" s="39">
        <f>SUM(K48:K50)</f>
        <v>0</v>
      </c>
      <c r="L47" s="39">
        <f>SUM(L48:L50)</f>
        <v>0</v>
      </c>
      <c r="M47" s="39">
        <f>SUM(M48:M50)</f>
        <v>0</v>
      </c>
    </row>
    <row r="48" spans="1:13" s="43" customFormat="1" ht="12.75">
      <c r="A48" s="458"/>
      <c r="B48" s="458"/>
      <c r="C48" s="458"/>
      <c r="D48" s="463"/>
      <c r="E48" s="458"/>
      <c r="F48" s="458"/>
      <c r="G48" s="458"/>
      <c r="H48" s="458"/>
      <c r="I48" s="40" t="s">
        <v>334</v>
      </c>
      <c r="J48" s="40">
        <v>60000</v>
      </c>
      <c r="K48" s="40">
        <v>0</v>
      </c>
      <c r="L48" s="40">
        <v>0</v>
      </c>
      <c r="M48" s="40">
        <v>0</v>
      </c>
    </row>
    <row r="49" spans="1:13" s="43" customFormat="1" ht="12.75">
      <c r="A49" s="458"/>
      <c r="B49" s="458"/>
      <c r="C49" s="458"/>
      <c r="D49" s="463"/>
      <c r="E49" s="458"/>
      <c r="F49" s="458"/>
      <c r="G49" s="458"/>
      <c r="H49" s="458"/>
      <c r="I49" s="40" t="s">
        <v>331</v>
      </c>
      <c r="J49" s="40">
        <v>0</v>
      </c>
      <c r="K49" s="40">
        <v>0</v>
      </c>
      <c r="L49" s="40">
        <v>0</v>
      </c>
      <c r="M49" s="40">
        <v>0</v>
      </c>
    </row>
    <row r="50" spans="1:13" s="43" customFormat="1" ht="29.25" customHeight="1" thickBot="1">
      <c r="A50" s="459"/>
      <c r="B50" s="459"/>
      <c r="C50" s="459"/>
      <c r="D50" s="464"/>
      <c r="E50" s="459"/>
      <c r="F50" s="459"/>
      <c r="G50" s="459"/>
      <c r="H50" s="459"/>
      <c r="I50" s="41" t="s">
        <v>292</v>
      </c>
      <c r="J50" s="41">
        <v>0</v>
      </c>
      <c r="K50" s="41">
        <v>0</v>
      </c>
      <c r="L50" s="41">
        <v>0</v>
      </c>
      <c r="M50" s="41">
        <v>0</v>
      </c>
    </row>
    <row r="51" spans="1:13" s="43" customFormat="1" ht="12.75" customHeight="1">
      <c r="A51" s="461">
        <v>12</v>
      </c>
      <c r="B51" s="460">
        <v>801</v>
      </c>
      <c r="C51" s="460">
        <v>80103</v>
      </c>
      <c r="D51" s="462">
        <v>6050</v>
      </c>
      <c r="E51" s="457" t="s">
        <v>342</v>
      </c>
      <c r="F51" s="457" t="s">
        <v>326</v>
      </c>
      <c r="G51" s="460" t="s">
        <v>391</v>
      </c>
      <c r="H51" s="460">
        <v>563627</v>
      </c>
      <c r="I51" s="52" t="s">
        <v>329</v>
      </c>
      <c r="J51" s="39">
        <f>SUM(J52:J54)</f>
        <v>50000</v>
      </c>
      <c r="K51" s="39">
        <f>SUM(K53:K54)</f>
        <v>356642</v>
      </c>
      <c r="L51" s="39">
        <v>0</v>
      </c>
      <c r="M51" s="39">
        <v>0</v>
      </c>
    </row>
    <row r="52" spans="1:13" s="43" customFormat="1" ht="12.75">
      <c r="A52" s="458"/>
      <c r="B52" s="458"/>
      <c r="C52" s="458"/>
      <c r="D52" s="463"/>
      <c r="E52" s="458"/>
      <c r="F52" s="458"/>
      <c r="G52" s="458"/>
      <c r="H52" s="458"/>
      <c r="I52" s="49" t="s">
        <v>334</v>
      </c>
      <c r="J52" s="53">
        <v>50000</v>
      </c>
      <c r="K52" s="40">
        <v>118881</v>
      </c>
      <c r="L52" s="40">
        <v>0</v>
      </c>
      <c r="M52" s="40">
        <v>0</v>
      </c>
    </row>
    <row r="53" spans="1:13" s="43" customFormat="1" ht="12.75">
      <c r="A53" s="458"/>
      <c r="B53" s="458"/>
      <c r="C53" s="458"/>
      <c r="D53" s="463"/>
      <c r="E53" s="458"/>
      <c r="F53" s="458"/>
      <c r="G53" s="458"/>
      <c r="H53" s="458"/>
      <c r="I53" s="40" t="s">
        <v>331</v>
      </c>
      <c r="J53" s="40">
        <v>0</v>
      </c>
      <c r="K53" s="40">
        <v>0</v>
      </c>
      <c r="L53" s="40">
        <v>0</v>
      </c>
      <c r="M53" s="40">
        <v>0</v>
      </c>
    </row>
    <row r="54" spans="1:13" s="43" customFormat="1" ht="13.5" thickBot="1">
      <c r="A54" s="459"/>
      <c r="B54" s="459"/>
      <c r="C54" s="459"/>
      <c r="D54" s="464"/>
      <c r="E54" s="459"/>
      <c r="F54" s="459"/>
      <c r="G54" s="459"/>
      <c r="H54" s="459"/>
      <c r="I54" s="51" t="s">
        <v>292</v>
      </c>
      <c r="J54" s="41">
        <v>0</v>
      </c>
      <c r="K54" s="41">
        <v>356642</v>
      </c>
      <c r="L54" s="41">
        <v>0</v>
      </c>
      <c r="M54" s="41">
        <v>0</v>
      </c>
    </row>
    <row r="55" spans="1:13" s="43" customFormat="1" ht="12.75">
      <c r="A55" s="461">
        <v>14</v>
      </c>
      <c r="B55" s="460">
        <v>900</v>
      </c>
      <c r="C55" s="460">
        <v>90001</v>
      </c>
      <c r="D55" s="474" t="s">
        <v>426</v>
      </c>
      <c r="E55" s="457" t="s">
        <v>343</v>
      </c>
      <c r="F55" s="457" t="s">
        <v>326</v>
      </c>
      <c r="G55" s="460" t="s">
        <v>398</v>
      </c>
      <c r="H55" s="460">
        <v>5256976</v>
      </c>
      <c r="I55" s="52" t="s">
        <v>329</v>
      </c>
      <c r="J55" s="39">
        <f>SUM(J56:J58)</f>
        <v>2000000</v>
      </c>
      <c r="K55" s="39">
        <f>SUM(K56:K58)</f>
        <v>1590929</v>
      </c>
      <c r="L55" s="39">
        <f>SUM(L56:L58)</f>
        <v>1590930</v>
      </c>
      <c r="M55" s="39">
        <f>SUM(M56:M58)</f>
        <v>0</v>
      </c>
    </row>
    <row r="56" spans="1:13" s="43" customFormat="1" ht="12.75">
      <c r="A56" s="458"/>
      <c r="B56" s="458"/>
      <c r="C56" s="458"/>
      <c r="D56" s="467"/>
      <c r="E56" s="458"/>
      <c r="F56" s="458"/>
      <c r="G56" s="458"/>
      <c r="H56" s="458"/>
      <c r="I56" s="49" t="s">
        <v>334</v>
      </c>
      <c r="J56" s="40">
        <v>0</v>
      </c>
      <c r="K56" s="43">
        <v>397732</v>
      </c>
      <c r="L56" s="43">
        <v>397733</v>
      </c>
      <c r="M56" s="40">
        <v>0</v>
      </c>
    </row>
    <row r="57" spans="1:13" s="43" customFormat="1" ht="12.75">
      <c r="A57" s="458"/>
      <c r="B57" s="458"/>
      <c r="C57" s="458"/>
      <c r="D57" s="467"/>
      <c r="E57" s="458"/>
      <c r="F57" s="458"/>
      <c r="G57" s="458"/>
      <c r="H57" s="458"/>
      <c r="I57" s="40" t="s">
        <v>331</v>
      </c>
      <c r="J57" s="40">
        <v>500000</v>
      </c>
      <c r="K57" s="40">
        <v>0</v>
      </c>
      <c r="L57" s="40">
        <v>0</v>
      </c>
      <c r="M57" s="40">
        <v>0</v>
      </c>
    </row>
    <row r="58" spans="1:13" s="43" customFormat="1" ht="13.5" thickBot="1">
      <c r="A58" s="459"/>
      <c r="B58" s="459"/>
      <c r="C58" s="459"/>
      <c r="D58" s="468"/>
      <c r="E58" s="459"/>
      <c r="F58" s="459"/>
      <c r="G58" s="459"/>
      <c r="H58" s="459"/>
      <c r="I58" s="51" t="s">
        <v>292</v>
      </c>
      <c r="J58" s="41">
        <v>1500000</v>
      </c>
      <c r="K58" s="41">
        <v>1193197</v>
      </c>
      <c r="L58" s="41">
        <v>1193197</v>
      </c>
      <c r="M58" s="41">
        <v>0</v>
      </c>
    </row>
    <row r="59" spans="1:13" s="43" customFormat="1" ht="12.75">
      <c r="A59" s="466">
        <v>15</v>
      </c>
      <c r="B59" s="460">
        <v>900</v>
      </c>
      <c r="C59" s="460">
        <v>90001</v>
      </c>
      <c r="D59" s="462">
        <v>6050</v>
      </c>
      <c r="E59" s="457" t="s">
        <v>344</v>
      </c>
      <c r="F59" s="457" t="s">
        <v>326</v>
      </c>
      <c r="G59" s="460" t="s">
        <v>393</v>
      </c>
      <c r="H59" s="460">
        <v>100000</v>
      </c>
      <c r="I59" s="39" t="s">
        <v>329</v>
      </c>
      <c r="J59" s="39">
        <v>50000</v>
      </c>
      <c r="K59" s="39">
        <v>50000</v>
      </c>
      <c r="L59" s="39">
        <v>0</v>
      </c>
      <c r="M59" s="39">
        <v>0</v>
      </c>
    </row>
    <row r="60" spans="1:13" s="43" customFormat="1" ht="12.75">
      <c r="A60" s="467"/>
      <c r="B60" s="458"/>
      <c r="C60" s="458"/>
      <c r="D60" s="463"/>
      <c r="E60" s="458"/>
      <c r="F60" s="458"/>
      <c r="G60" s="458"/>
      <c r="H60" s="458"/>
      <c r="I60" s="40" t="s">
        <v>334</v>
      </c>
      <c r="J60" s="40">
        <v>50000</v>
      </c>
      <c r="K60" s="40">
        <v>50000</v>
      </c>
      <c r="L60" s="40">
        <v>0</v>
      </c>
      <c r="M60" s="40">
        <v>0</v>
      </c>
    </row>
    <row r="61" spans="1:13" s="43" customFormat="1" ht="12.75">
      <c r="A61" s="467"/>
      <c r="B61" s="458"/>
      <c r="C61" s="458"/>
      <c r="D61" s="463"/>
      <c r="E61" s="458"/>
      <c r="F61" s="458"/>
      <c r="G61" s="458"/>
      <c r="H61" s="458"/>
      <c r="I61" s="40" t="s">
        <v>331</v>
      </c>
      <c r="J61" s="40">
        <v>0</v>
      </c>
      <c r="K61" s="40">
        <v>0</v>
      </c>
      <c r="L61" s="40">
        <v>0</v>
      </c>
      <c r="M61" s="40">
        <v>0</v>
      </c>
    </row>
    <row r="62" spans="1:13" s="43" customFormat="1" ht="13.5" thickBot="1">
      <c r="A62" s="468"/>
      <c r="B62" s="459"/>
      <c r="C62" s="459"/>
      <c r="D62" s="464"/>
      <c r="E62" s="459"/>
      <c r="F62" s="459"/>
      <c r="G62" s="459"/>
      <c r="H62" s="459"/>
      <c r="I62" s="41" t="s">
        <v>292</v>
      </c>
      <c r="J62" s="41">
        <v>0</v>
      </c>
      <c r="K62" s="41">
        <v>0</v>
      </c>
      <c r="L62" s="41">
        <v>0</v>
      </c>
      <c r="M62" s="41">
        <v>0</v>
      </c>
    </row>
    <row r="63" spans="1:13" s="43" customFormat="1" ht="12.75" customHeight="1">
      <c r="A63" s="472">
        <v>19</v>
      </c>
      <c r="B63" s="460">
        <v>921</v>
      </c>
      <c r="C63" s="460">
        <v>92109</v>
      </c>
      <c r="D63" s="474" t="s">
        <v>426</v>
      </c>
      <c r="E63" s="457" t="s">
        <v>345</v>
      </c>
      <c r="F63" s="457" t="s">
        <v>326</v>
      </c>
      <c r="G63" s="460" t="s">
        <v>393</v>
      </c>
      <c r="H63" s="460">
        <v>637898</v>
      </c>
      <c r="I63" s="52" t="s">
        <v>329</v>
      </c>
      <c r="J63" s="39">
        <f>SUM(J64:J66)</f>
        <v>100000</v>
      </c>
      <c r="K63" s="39">
        <f>SUM(K64:K66)</f>
        <v>537898</v>
      </c>
      <c r="L63" s="39">
        <f>SUM(L64:L66)</f>
        <v>0</v>
      </c>
      <c r="M63" s="39">
        <f>SUM(M64:M66)</f>
        <v>0</v>
      </c>
    </row>
    <row r="64" spans="1:13" s="43" customFormat="1" ht="12.75">
      <c r="A64" s="467"/>
      <c r="B64" s="458"/>
      <c r="C64" s="458"/>
      <c r="D64" s="467"/>
      <c r="E64" s="458"/>
      <c r="F64" s="458"/>
      <c r="G64" s="458"/>
      <c r="H64" s="458"/>
      <c r="I64" s="49" t="s">
        <v>334</v>
      </c>
      <c r="J64" s="40">
        <v>25000</v>
      </c>
      <c r="K64" s="40">
        <v>134475</v>
      </c>
      <c r="L64" s="40">
        <v>0</v>
      </c>
      <c r="M64" s="40">
        <v>0</v>
      </c>
    </row>
    <row r="65" spans="1:13" s="43" customFormat="1" ht="12.75">
      <c r="A65" s="467"/>
      <c r="B65" s="458"/>
      <c r="C65" s="458"/>
      <c r="D65" s="467"/>
      <c r="E65" s="458"/>
      <c r="F65" s="458"/>
      <c r="G65" s="458"/>
      <c r="H65" s="458"/>
      <c r="I65" s="40" t="s">
        <v>331</v>
      </c>
      <c r="J65" s="40">
        <v>0</v>
      </c>
      <c r="K65" s="40">
        <v>0</v>
      </c>
      <c r="L65" s="40">
        <v>0</v>
      </c>
      <c r="M65" s="40">
        <v>0</v>
      </c>
    </row>
    <row r="66" spans="1:13" s="43" customFormat="1" ht="13.5" thickBot="1">
      <c r="A66" s="468"/>
      <c r="B66" s="473"/>
      <c r="C66" s="473"/>
      <c r="D66" s="468"/>
      <c r="E66" s="473"/>
      <c r="F66" s="473"/>
      <c r="G66" s="473"/>
      <c r="H66" s="473"/>
      <c r="I66" s="55" t="s">
        <v>292</v>
      </c>
      <c r="J66" s="54">
        <v>75000</v>
      </c>
      <c r="K66" s="54">
        <v>403423</v>
      </c>
      <c r="L66" s="54">
        <v>0</v>
      </c>
      <c r="M66" s="54">
        <v>0</v>
      </c>
    </row>
    <row r="67" spans="1:13" s="43" customFormat="1" ht="12.75">
      <c r="A67" s="461">
        <v>10</v>
      </c>
      <c r="B67" s="460">
        <v>926</v>
      </c>
      <c r="C67" s="460">
        <v>92601</v>
      </c>
      <c r="D67" s="462">
        <v>6050</v>
      </c>
      <c r="E67" s="457" t="s">
        <v>340</v>
      </c>
      <c r="F67" s="457" t="s">
        <v>326</v>
      </c>
      <c r="G67" s="460" t="s">
        <v>336</v>
      </c>
      <c r="H67" s="460">
        <v>2350460</v>
      </c>
      <c r="I67" s="52" t="s">
        <v>329</v>
      </c>
      <c r="J67" s="39">
        <f>SUM(J68:J70)</f>
        <v>2270000</v>
      </c>
      <c r="K67" s="39">
        <f>SUM(K68:K70)</f>
        <v>0</v>
      </c>
      <c r="L67" s="39">
        <f>SUM(L68:L70)</f>
        <v>0</v>
      </c>
      <c r="M67" s="39">
        <f>SUM(M68:M70)</f>
        <v>0</v>
      </c>
    </row>
    <row r="68" spans="1:13" s="43" customFormat="1" ht="12.75">
      <c r="A68" s="458"/>
      <c r="B68" s="458"/>
      <c r="C68" s="458"/>
      <c r="D68" s="463"/>
      <c r="E68" s="458"/>
      <c r="F68" s="458"/>
      <c r="G68" s="458"/>
      <c r="H68" s="458"/>
      <c r="I68" s="49" t="s">
        <v>334</v>
      </c>
      <c r="J68" s="53">
        <v>0</v>
      </c>
      <c r="K68" s="40">
        <v>0</v>
      </c>
      <c r="L68" s="40">
        <v>0</v>
      </c>
      <c r="M68" s="40">
        <v>0</v>
      </c>
    </row>
    <row r="69" spans="1:13" s="43" customFormat="1" ht="12.75">
      <c r="A69" s="458"/>
      <c r="B69" s="458"/>
      <c r="C69" s="458"/>
      <c r="D69" s="463"/>
      <c r="E69" s="458"/>
      <c r="F69" s="458"/>
      <c r="G69" s="458"/>
      <c r="H69" s="458"/>
      <c r="I69" s="40" t="s">
        <v>331</v>
      </c>
      <c r="J69" s="40">
        <v>1604000</v>
      </c>
      <c r="K69" s="40">
        <v>0</v>
      </c>
      <c r="L69" s="40">
        <v>0</v>
      </c>
      <c r="M69" s="40">
        <v>0</v>
      </c>
    </row>
    <row r="70" spans="1:13" s="43" customFormat="1" ht="13.5" thickBot="1">
      <c r="A70" s="459"/>
      <c r="B70" s="459"/>
      <c r="C70" s="459"/>
      <c r="D70" s="464"/>
      <c r="E70" s="459"/>
      <c r="F70" s="459"/>
      <c r="G70" s="459"/>
      <c r="H70" s="459"/>
      <c r="I70" s="51" t="s">
        <v>292</v>
      </c>
      <c r="J70" s="41">
        <v>666000</v>
      </c>
      <c r="K70" s="41">
        <v>0</v>
      </c>
      <c r="L70" s="41">
        <v>0</v>
      </c>
      <c r="M70" s="41">
        <v>0</v>
      </c>
    </row>
    <row r="71" spans="1:13" s="43" customFormat="1" ht="12.75">
      <c r="A71" s="466">
        <v>11</v>
      </c>
      <c r="B71" s="460">
        <v>926</v>
      </c>
      <c r="C71" s="460">
        <v>92601</v>
      </c>
      <c r="D71" s="462">
        <v>6050</v>
      </c>
      <c r="E71" s="457" t="s">
        <v>397</v>
      </c>
      <c r="F71" s="457" t="s">
        <v>326</v>
      </c>
      <c r="G71" s="460" t="s">
        <v>393</v>
      </c>
      <c r="H71" s="460">
        <v>2661663</v>
      </c>
      <c r="I71" s="39" t="s">
        <v>329</v>
      </c>
      <c r="J71" s="39">
        <f>SUM(J72:J74)</f>
        <v>300000</v>
      </c>
      <c r="K71" s="39">
        <f>SUM(K72:K74)</f>
        <v>2361663</v>
      </c>
      <c r="L71" s="39">
        <f>SUM(L72:L74)</f>
        <v>0</v>
      </c>
      <c r="M71" s="39">
        <f>SUM(M72:M74)</f>
        <v>0</v>
      </c>
    </row>
    <row r="72" spans="1:13" s="43" customFormat="1" ht="12.75">
      <c r="A72" s="467"/>
      <c r="B72" s="458"/>
      <c r="C72" s="458"/>
      <c r="D72" s="463"/>
      <c r="E72" s="458"/>
      <c r="F72" s="458"/>
      <c r="G72" s="458"/>
      <c r="H72" s="458"/>
      <c r="I72" s="40" t="s">
        <v>334</v>
      </c>
      <c r="J72" s="40">
        <v>0</v>
      </c>
      <c r="K72" s="40">
        <v>0</v>
      </c>
      <c r="L72" s="40">
        <v>0</v>
      </c>
      <c r="M72" s="40">
        <v>0</v>
      </c>
    </row>
    <row r="73" spans="1:13" s="43" customFormat="1" ht="12.75">
      <c r="A73" s="467"/>
      <c r="B73" s="458"/>
      <c r="C73" s="458"/>
      <c r="D73" s="463"/>
      <c r="E73" s="458"/>
      <c r="F73" s="458"/>
      <c r="G73" s="458"/>
      <c r="H73" s="458"/>
      <c r="I73" s="40" t="s">
        <v>331</v>
      </c>
      <c r="J73" s="40">
        <v>200000</v>
      </c>
      <c r="K73" s="40">
        <v>1361663</v>
      </c>
      <c r="L73" s="40">
        <v>0</v>
      </c>
      <c r="M73" s="40">
        <v>0</v>
      </c>
    </row>
    <row r="74" spans="1:13" s="43" customFormat="1" ht="13.5" thickBot="1">
      <c r="A74" s="468"/>
      <c r="B74" s="459"/>
      <c r="C74" s="459"/>
      <c r="D74" s="464"/>
      <c r="E74" s="459"/>
      <c r="F74" s="459"/>
      <c r="G74" s="459"/>
      <c r="H74" s="459"/>
      <c r="I74" s="41" t="s">
        <v>292</v>
      </c>
      <c r="J74" s="41">
        <v>100000</v>
      </c>
      <c r="K74" s="41">
        <v>1000000</v>
      </c>
      <c r="L74" s="41">
        <v>0</v>
      </c>
      <c r="M74" s="41">
        <v>0</v>
      </c>
    </row>
  </sheetData>
  <sheetProtection/>
  <mergeCells count="151">
    <mergeCell ref="K4:K5"/>
    <mergeCell ref="L4:L5"/>
    <mergeCell ref="M4:M5"/>
    <mergeCell ref="H7:H10"/>
    <mergeCell ref="A7:A10"/>
    <mergeCell ref="B7:B10"/>
    <mergeCell ref="C7:C10"/>
    <mergeCell ref="D3:D5"/>
    <mergeCell ref="G3:G5"/>
    <mergeCell ref="H3:H5"/>
    <mergeCell ref="E19:E22"/>
    <mergeCell ref="E3:E5"/>
    <mergeCell ref="F3:F5"/>
    <mergeCell ref="A3:A5"/>
    <mergeCell ref="B3:B5"/>
    <mergeCell ref="C3:C5"/>
    <mergeCell ref="D7:D10"/>
    <mergeCell ref="E7:E10"/>
    <mergeCell ref="F7:F10"/>
    <mergeCell ref="E11:E14"/>
    <mergeCell ref="F11:F14"/>
    <mergeCell ref="F15:F18"/>
    <mergeCell ref="G15:G18"/>
    <mergeCell ref="H15:H18"/>
    <mergeCell ref="A1:M1"/>
    <mergeCell ref="E15:E18"/>
    <mergeCell ref="I3:I5"/>
    <mergeCell ref="J3:M3"/>
    <mergeCell ref="J4:J5"/>
    <mergeCell ref="A11:A14"/>
    <mergeCell ref="B11:B14"/>
    <mergeCell ref="C11:C14"/>
    <mergeCell ref="D11:D14"/>
    <mergeCell ref="A15:A18"/>
    <mergeCell ref="B15:B18"/>
    <mergeCell ref="C15:C18"/>
    <mergeCell ref="D15:D18"/>
    <mergeCell ref="G7:G10"/>
    <mergeCell ref="H19:H22"/>
    <mergeCell ref="E23:E26"/>
    <mergeCell ref="F23:F26"/>
    <mergeCell ref="G23:G26"/>
    <mergeCell ref="H23:H26"/>
    <mergeCell ref="F19:F22"/>
    <mergeCell ref="G19:G22"/>
    <mergeCell ref="G11:G14"/>
    <mergeCell ref="H11:H14"/>
    <mergeCell ref="A23:A26"/>
    <mergeCell ref="B23:B26"/>
    <mergeCell ref="C23:C26"/>
    <mergeCell ref="D23:D26"/>
    <mergeCell ref="A19:A22"/>
    <mergeCell ref="B19:B22"/>
    <mergeCell ref="C19:C22"/>
    <mergeCell ref="D19:D22"/>
    <mergeCell ref="E71:E74"/>
    <mergeCell ref="F71:F74"/>
    <mergeCell ref="G71:G74"/>
    <mergeCell ref="H71:H74"/>
    <mergeCell ref="A71:A74"/>
    <mergeCell ref="B71:B74"/>
    <mergeCell ref="C71:C74"/>
    <mergeCell ref="D71:D74"/>
    <mergeCell ref="G67:G70"/>
    <mergeCell ref="H67:H70"/>
    <mergeCell ref="A67:A70"/>
    <mergeCell ref="B67:B70"/>
    <mergeCell ref="C67:C70"/>
    <mergeCell ref="D67:D70"/>
    <mergeCell ref="A51:A54"/>
    <mergeCell ref="B51:B54"/>
    <mergeCell ref="C51:C54"/>
    <mergeCell ref="D51:D54"/>
    <mergeCell ref="E67:E70"/>
    <mergeCell ref="F67:F70"/>
    <mergeCell ref="A55:A58"/>
    <mergeCell ref="B55:B58"/>
    <mergeCell ref="C55:C58"/>
    <mergeCell ref="D55:D58"/>
    <mergeCell ref="G59:G62"/>
    <mergeCell ref="H59:H62"/>
    <mergeCell ref="A59:A62"/>
    <mergeCell ref="B59:B62"/>
    <mergeCell ref="C59:C62"/>
    <mergeCell ref="D59:D62"/>
    <mergeCell ref="E59:E62"/>
    <mergeCell ref="F59:F62"/>
    <mergeCell ref="G27:G30"/>
    <mergeCell ref="H27:H30"/>
    <mergeCell ref="E55:E58"/>
    <mergeCell ref="F55:F58"/>
    <mergeCell ref="G55:G58"/>
    <mergeCell ref="H55:H58"/>
    <mergeCell ref="E51:E54"/>
    <mergeCell ref="F51:F54"/>
    <mergeCell ref="G51:G54"/>
    <mergeCell ref="H51:H54"/>
    <mergeCell ref="A27:A30"/>
    <mergeCell ref="B27:B30"/>
    <mergeCell ref="C27:C30"/>
    <mergeCell ref="D27:D30"/>
    <mergeCell ref="E27:E30"/>
    <mergeCell ref="F27:F30"/>
    <mergeCell ref="E63:E66"/>
    <mergeCell ref="F63:F66"/>
    <mergeCell ref="G63:G66"/>
    <mergeCell ref="H63:H66"/>
    <mergeCell ref="A63:A66"/>
    <mergeCell ref="B63:B66"/>
    <mergeCell ref="C63:C66"/>
    <mergeCell ref="D63:D66"/>
    <mergeCell ref="F39:F42"/>
    <mergeCell ref="G39:G42"/>
    <mergeCell ref="H39:H42"/>
    <mergeCell ref="A39:A42"/>
    <mergeCell ref="B39:B42"/>
    <mergeCell ref="C39:C42"/>
    <mergeCell ref="D39:D42"/>
    <mergeCell ref="H31:H34"/>
    <mergeCell ref="E43:E46"/>
    <mergeCell ref="F43:F46"/>
    <mergeCell ref="G43:G46"/>
    <mergeCell ref="H43:H46"/>
    <mergeCell ref="A43:A46"/>
    <mergeCell ref="B43:B46"/>
    <mergeCell ref="C43:C46"/>
    <mergeCell ref="D43:D46"/>
    <mergeCell ref="E39:E42"/>
    <mergeCell ref="G47:G50"/>
    <mergeCell ref="H47:H50"/>
    <mergeCell ref="E35:E38"/>
    <mergeCell ref="A31:A34"/>
    <mergeCell ref="B31:B34"/>
    <mergeCell ref="C31:C34"/>
    <mergeCell ref="D31:D34"/>
    <mergeCell ref="E31:E34"/>
    <mergeCell ref="F31:F34"/>
    <mergeCell ref="G31:G34"/>
    <mergeCell ref="A47:A50"/>
    <mergeCell ref="B47:B50"/>
    <mergeCell ref="C47:C50"/>
    <mergeCell ref="D47:D50"/>
    <mergeCell ref="E47:E50"/>
    <mergeCell ref="F47:F50"/>
    <mergeCell ref="F35:F38"/>
    <mergeCell ref="G35:G38"/>
    <mergeCell ref="H35:H38"/>
    <mergeCell ref="A35:A38"/>
    <mergeCell ref="B35:B38"/>
    <mergeCell ref="C35:C38"/>
    <mergeCell ref="D35:D38"/>
  </mergeCells>
  <printOptions horizontalCentered="1"/>
  <pageMargins left="0.5118110236220472" right="0.3937007874015748" top="1.220472440944882" bottom="0.6299212598425197" header="0.5118110236220472" footer="0.5118110236220472"/>
  <pageSetup fitToHeight="2" fitToWidth="1" horizontalDpi="300" verticalDpi="300" orientation="landscape" paperSize="9" scale="89" r:id="rId1"/>
  <headerFooter alignWithMargins="0">
    <oddHeader>&amp;R&amp;9Załącznik Nr &amp;A
do Uchwały Nr XIX/199/2008 Rady Gminy Widuchowa 
z dnia 30 grudnia 2008 r.</oddHeader>
  </headerFooter>
  <rowBreaks count="1" manualBreakCount="1">
    <brk id="46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view="pageBreakPreview" zoomScale="75" zoomScaleNormal="80" zoomScaleSheetLayoutView="75" zoomScalePageLayoutView="0" workbookViewId="0" topLeftCell="A1">
      <selection activeCell="E39" sqref="E39"/>
    </sheetView>
  </sheetViews>
  <sheetFormatPr defaultColWidth="9.00390625" defaultRowHeight="12.75"/>
  <cols>
    <col min="1" max="1" width="4.00390625" style="43" customWidth="1"/>
    <col min="2" max="2" width="5.25390625" style="43" customWidth="1"/>
    <col min="3" max="3" width="6.875" style="43" customWidth="1"/>
    <col min="4" max="4" width="15.375" style="43" customWidth="1"/>
    <col min="5" max="5" width="27.25390625" style="43" customWidth="1"/>
    <col min="6" max="6" width="10.625" style="43" customWidth="1"/>
    <col min="7" max="7" width="12.625" style="43" customWidth="1"/>
    <col min="8" max="8" width="14.75390625" style="43" customWidth="1"/>
    <col min="9" max="9" width="12.375" style="43" customWidth="1"/>
    <col min="10" max="13" width="9.125" style="43" customWidth="1"/>
    <col min="14" max="14" width="11.25390625" style="43" customWidth="1"/>
    <col min="15" max="15" width="10.125" style="43" customWidth="1"/>
    <col min="16" max="16384" width="9.125" style="43" customWidth="1"/>
  </cols>
  <sheetData>
    <row r="1" spans="1:13" ht="36.75" customHeight="1">
      <c r="A1" s="476" t="s">
        <v>418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</row>
    <row r="4" ht="13.5" thickBot="1"/>
    <row r="5" spans="1:16" ht="12.75">
      <c r="A5" s="491" t="s">
        <v>57</v>
      </c>
      <c r="B5" s="491" t="s">
        <v>2</v>
      </c>
      <c r="C5" s="491" t="s">
        <v>40</v>
      </c>
      <c r="D5" s="491" t="s">
        <v>346</v>
      </c>
      <c r="E5" s="491" t="s">
        <v>347</v>
      </c>
      <c r="F5" s="503" t="s">
        <v>322</v>
      </c>
      <c r="G5" s="491" t="s">
        <v>348</v>
      </c>
      <c r="H5" s="491" t="s">
        <v>349</v>
      </c>
      <c r="I5" s="491" t="s">
        <v>324</v>
      </c>
      <c r="J5" s="504" t="s">
        <v>66</v>
      </c>
      <c r="K5" s="505"/>
      <c r="L5" s="505"/>
      <c r="M5" s="506"/>
      <c r="N5" s="57"/>
      <c r="O5" s="57"/>
      <c r="P5" s="57"/>
    </row>
    <row r="6" spans="1:16" ht="12.75">
      <c r="A6" s="492"/>
      <c r="B6" s="492"/>
      <c r="C6" s="492"/>
      <c r="D6" s="492"/>
      <c r="E6" s="492"/>
      <c r="F6" s="501"/>
      <c r="G6" s="492"/>
      <c r="H6" s="492"/>
      <c r="I6" s="492"/>
      <c r="J6" s="507" t="s">
        <v>387</v>
      </c>
      <c r="K6" s="509" t="s">
        <v>388</v>
      </c>
      <c r="L6" s="507" t="s">
        <v>389</v>
      </c>
      <c r="M6" s="507" t="s">
        <v>419</v>
      </c>
      <c r="N6" s="57"/>
      <c r="O6" s="57"/>
      <c r="P6" s="57"/>
    </row>
    <row r="7" spans="1:16" ht="15.75" customHeight="1" thickBot="1">
      <c r="A7" s="493"/>
      <c r="B7" s="493"/>
      <c r="C7" s="493"/>
      <c r="D7" s="493"/>
      <c r="E7" s="493"/>
      <c r="F7" s="502"/>
      <c r="G7" s="493"/>
      <c r="H7" s="493"/>
      <c r="I7" s="493"/>
      <c r="J7" s="508"/>
      <c r="K7" s="510"/>
      <c r="L7" s="508"/>
      <c r="M7" s="508"/>
      <c r="N7" s="57"/>
      <c r="O7" s="57"/>
      <c r="P7" s="57"/>
    </row>
    <row r="8" spans="1:16" ht="13.5" thickBot="1">
      <c r="A8" s="58">
        <v>1</v>
      </c>
      <c r="B8" s="59">
        <v>2</v>
      </c>
      <c r="C8" s="59">
        <v>3</v>
      </c>
      <c r="D8" s="60"/>
      <c r="E8" s="59">
        <v>5</v>
      </c>
      <c r="F8" s="60">
        <v>7</v>
      </c>
      <c r="G8" s="59">
        <v>8</v>
      </c>
      <c r="H8" s="59"/>
      <c r="I8" s="60">
        <v>9</v>
      </c>
      <c r="J8" s="59">
        <v>10</v>
      </c>
      <c r="K8" s="59">
        <v>11</v>
      </c>
      <c r="L8" s="59">
        <v>12</v>
      </c>
      <c r="M8" s="59">
        <v>13</v>
      </c>
      <c r="N8" s="57"/>
      <c r="O8" s="57"/>
      <c r="P8" s="57"/>
    </row>
    <row r="9" spans="1:16" ht="12.75">
      <c r="A9" s="500">
        <v>1</v>
      </c>
      <c r="B9" s="514" t="s">
        <v>277</v>
      </c>
      <c r="C9" s="514" t="s">
        <v>278</v>
      </c>
      <c r="D9" s="514" t="s">
        <v>327</v>
      </c>
      <c r="E9" s="514" t="s">
        <v>325</v>
      </c>
      <c r="F9" s="503" t="s">
        <v>391</v>
      </c>
      <c r="G9" s="511">
        <v>2353551</v>
      </c>
      <c r="H9" s="511">
        <f>SUM(J9:M9)</f>
        <v>2315243</v>
      </c>
      <c r="I9" s="56" t="s">
        <v>329</v>
      </c>
      <c r="J9" s="61">
        <f>SUM(J10:J12)</f>
        <v>1157622</v>
      </c>
      <c r="K9" s="61">
        <f>SUM(K10:K12)</f>
        <v>1157621</v>
      </c>
      <c r="L9" s="61">
        <f>SUM(L10:L12)</f>
        <v>0</v>
      </c>
      <c r="M9" s="61">
        <f>SUM(M10:M12)</f>
        <v>0</v>
      </c>
      <c r="N9" s="57"/>
      <c r="O9" s="57"/>
      <c r="P9" s="57"/>
    </row>
    <row r="10" spans="1:16" ht="12.75">
      <c r="A10" s="501"/>
      <c r="B10" s="501"/>
      <c r="C10" s="501"/>
      <c r="D10" s="501"/>
      <c r="E10" s="501"/>
      <c r="F10" s="501"/>
      <c r="G10" s="512"/>
      <c r="H10" s="512"/>
      <c r="I10" s="62" t="s">
        <v>330</v>
      </c>
      <c r="J10" s="63">
        <v>0</v>
      </c>
      <c r="K10" s="64">
        <v>0</v>
      </c>
      <c r="L10" s="64">
        <v>0</v>
      </c>
      <c r="M10" s="64">
        <v>0</v>
      </c>
      <c r="N10" s="57"/>
      <c r="O10" s="57"/>
      <c r="P10" s="57"/>
    </row>
    <row r="11" spans="1:16" ht="12.75" customHeight="1">
      <c r="A11" s="501"/>
      <c r="B11" s="501"/>
      <c r="C11" s="501"/>
      <c r="D11" s="501"/>
      <c r="E11" s="501"/>
      <c r="F11" s="501"/>
      <c r="G11" s="512"/>
      <c r="H11" s="512"/>
      <c r="I11" s="65" t="s">
        <v>332</v>
      </c>
      <c r="J11" s="64">
        <v>289406</v>
      </c>
      <c r="K11" s="64">
        <v>289405</v>
      </c>
      <c r="L11" s="64">
        <v>0</v>
      </c>
      <c r="M11" s="64">
        <v>0</v>
      </c>
      <c r="N11" s="232"/>
      <c r="O11" s="232"/>
      <c r="P11" s="57"/>
    </row>
    <row r="12" spans="1:16" ht="13.5" thickBot="1">
      <c r="A12" s="502"/>
      <c r="B12" s="502"/>
      <c r="C12" s="502"/>
      <c r="D12" s="502"/>
      <c r="E12" s="502"/>
      <c r="F12" s="502"/>
      <c r="G12" s="513"/>
      <c r="H12" s="513"/>
      <c r="I12" s="66" t="s">
        <v>350</v>
      </c>
      <c r="J12" s="67">
        <v>868216</v>
      </c>
      <c r="K12" s="67">
        <v>868216</v>
      </c>
      <c r="L12" s="67">
        <v>0</v>
      </c>
      <c r="M12" s="67">
        <v>0</v>
      </c>
      <c r="N12" s="232"/>
      <c r="O12" s="232"/>
      <c r="P12" s="57"/>
    </row>
    <row r="13" spans="1:16" ht="12.75">
      <c r="A13" s="499">
        <v>2</v>
      </c>
      <c r="B13" s="494" t="s">
        <v>277</v>
      </c>
      <c r="C13" s="494" t="s">
        <v>278</v>
      </c>
      <c r="D13" s="494" t="s">
        <v>327</v>
      </c>
      <c r="E13" s="494" t="s">
        <v>333</v>
      </c>
      <c r="F13" s="503" t="s">
        <v>391</v>
      </c>
      <c r="G13" s="503">
        <v>1527709</v>
      </c>
      <c r="H13" s="511">
        <f>SUM(J13:M13)</f>
        <v>1488499</v>
      </c>
      <c r="I13" s="68" t="s">
        <v>329</v>
      </c>
      <c r="J13" s="61">
        <f>SUM(J14:J16)</f>
        <v>744249</v>
      </c>
      <c r="K13" s="61">
        <f>SUM(K14:K16)</f>
        <v>744250</v>
      </c>
      <c r="L13" s="61">
        <f>SUM(L14:L16)</f>
        <v>0</v>
      </c>
      <c r="M13" s="61">
        <f>SUM(M14:M16)</f>
        <v>0</v>
      </c>
      <c r="N13" s="57"/>
      <c r="O13" s="57"/>
      <c r="P13" s="57"/>
    </row>
    <row r="14" spans="1:16" ht="12.75">
      <c r="A14" s="495"/>
      <c r="B14" s="495"/>
      <c r="C14" s="495"/>
      <c r="D14" s="495"/>
      <c r="E14" s="495"/>
      <c r="F14" s="501"/>
      <c r="G14" s="501"/>
      <c r="H14" s="512"/>
      <c r="I14" s="62" t="s">
        <v>334</v>
      </c>
      <c r="J14" s="63">
        <v>0</v>
      </c>
      <c r="K14" s="64">
        <v>0</v>
      </c>
      <c r="L14" s="64">
        <v>0</v>
      </c>
      <c r="M14" s="64">
        <v>0</v>
      </c>
      <c r="N14" s="57"/>
      <c r="O14" s="57"/>
      <c r="P14" s="57"/>
    </row>
    <row r="15" spans="1:16" ht="12.75" customHeight="1">
      <c r="A15" s="495"/>
      <c r="B15" s="495"/>
      <c r="C15" s="495"/>
      <c r="D15" s="495"/>
      <c r="E15" s="495"/>
      <c r="F15" s="501"/>
      <c r="G15" s="501"/>
      <c r="H15" s="512"/>
      <c r="I15" s="65" t="s">
        <v>332</v>
      </c>
      <c r="J15" s="64">
        <v>186062</v>
      </c>
      <c r="K15" s="64">
        <v>186063</v>
      </c>
      <c r="L15" s="64">
        <v>0</v>
      </c>
      <c r="M15" s="64">
        <v>0</v>
      </c>
      <c r="N15" s="232"/>
      <c r="O15" s="232"/>
      <c r="P15" s="57"/>
    </row>
    <row r="16" spans="1:16" ht="13.5" thickBot="1">
      <c r="A16" s="496"/>
      <c r="B16" s="496"/>
      <c r="C16" s="496"/>
      <c r="D16" s="496"/>
      <c r="E16" s="496"/>
      <c r="F16" s="502"/>
      <c r="G16" s="502"/>
      <c r="H16" s="513"/>
      <c r="I16" s="66" t="s">
        <v>350</v>
      </c>
      <c r="J16" s="67">
        <v>558187</v>
      </c>
      <c r="K16" s="67">
        <v>558187</v>
      </c>
      <c r="L16" s="67">
        <v>0</v>
      </c>
      <c r="M16" s="67">
        <v>0</v>
      </c>
      <c r="N16" s="232"/>
      <c r="O16" s="232"/>
      <c r="P16" s="57"/>
    </row>
    <row r="17" spans="1:16" ht="12.75">
      <c r="A17" s="500">
        <v>3</v>
      </c>
      <c r="B17" s="498">
        <v>801</v>
      </c>
      <c r="C17" s="498">
        <v>80103</v>
      </c>
      <c r="D17" s="494" t="s">
        <v>421</v>
      </c>
      <c r="E17" s="494" t="s">
        <v>342</v>
      </c>
      <c r="F17" s="498" t="s">
        <v>391</v>
      </c>
      <c r="G17" s="498">
        <v>563627</v>
      </c>
      <c r="H17" s="511">
        <f>SUM(K17:M17)</f>
        <v>475523</v>
      </c>
      <c r="I17" s="68" t="s">
        <v>329</v>
      </c>
      <c r="J17" s="61">
        <f>SUM(J18:J20)</f>
        <v>50000</v>
      </c>
      <c r="K17" s="61">
        <f>SUM(K18:K20)</f>
        <v>475523</v>
      </c>
      <c r="L17" s="61">
        <f>SUM(L18:L20)</f>
        <v>0</v>
      </c>
      <c r="M17" s="61">
        <f>SUM(M18:M20)</f>
        <v>0</v>
      </c>
      <c r="N17" s="57"/>
      <c r="O17" s="57"/>
      <c r="P17" s="57"/>
    </row>
    <row r="18" spans="1:16" ht="12.75">
      <c r="A18" s="501"/>
      <c r="B18" s="495"/>
      <c r="C18" s="495"/>
      <c r="D18" s="495"/>
      <c r="E18" s="495"/>
      <c r="F18" s="495"/>
      <c r="G18" s="495"/>
      <c r="H18" s="512"/>
      <c r="I18" s="62" t="s">
        <v>334</v>
      </c>
      <c r="J18" s="69">
        <v>50000</v>
      </c>
      <c r="K18" s="64">
        <v>118881</v>
      </c>
      <c r="L18" s="64">
        <v>0</v>
      </c>
      <c r="M18" s="64">
        <v>0</v>
      </c>
      <c r="N18" s="57"/>
      <c r="O18" s="232"/>
      <c r="P18" s="57"/>
    </row>
    <row r="19" spans="1:16" ht="12.75" customHeight="1">
      <c r="A19" s="501"/>
      <c r="B19" s="495"/>
      <c r="C19" s="495"/>
      <c r="D19" s="495"/>
      <c r="E19" s="495"/>
      <c r="F19" s="495"/>
      <c r="G19" s="495"/>
      <c r="H19" s="512"/>
      <c r="I19" s="65" t="s">
        <v>332</v>
      </c>
      <c r="J19" s="64">
        <v>0</v>
      </c>
      <c r="K19" s="64">
        <v>0</v>
      </c>
      <c r="L19" s="64">
        <v>0</v>
      </c>
      <c r="M19" s="64">
        <v>0</v>
      </c>
      <c r="N19" s="232"/>
      <c r="O19" s="232"/>
      <c r="P19" s="57"/>
    </row>
    <row r="20" spans="1:16" ht="13.5" thickBot="1">
      <c r="A20" s="502"/>
      <c r="B20" s="496"/>
      <c r="C20" s="496"/>
      <c r="D20" s="496"/>
      <c r="E20" s="496"/>
      <c r="F20" s="496"/>
      <c r="G20" s="496"/>
      <c r="H20" s="513"/>
      <c r="I20" s="66" t="s">
        <v>350</v>
      </c>
      <c r="J20" s="67">
        <v>0</v>
      </c>
      <c r="K20" s="67">
        <v>356642</v>
      </c>
      <c r="L20" s="67">
        <v>0</v>
      </c>
      <c r="M20" s="67">
        <v>0</v>
      </c>
      <c r="N20" s="232"/>
      <c r="O20" s="232"/>
      <c r="P20" s="57"/>
    </row>
    <row r="21" spans="1:16" ht="12.75">
      <c r="A21" s="499">
        <v>4</v>
      </c>
      <c r="B21" s="498">
        <v>900</v>
      </c>
      <c r="C21" s="498">
        <v>90001</v>
      </c>
      <c r="D21" s="494" t="s">
        <v>341</v>
      </c>
      <c r="E21" s="494" t="s">
        <v>351</v>
      </c>
      <c r="F21" s="498" t="s">
        <v>398</v>
      </c>
      <c r="G21" s="498">
        <v>5256976</v>
      </c>
      <c r="H21" s="511">
        <f>SUM(J21:M21)</f>
        <v>5081859</v>
      </c>
      <c r="I21" s="68" t="s">
        <v>329</v>
      </c>
      <c r="J21" s="61">
        <f>SUM(J22:J24)</f>
        <v>2000000</v>
      </c>
      <c r="K21" s="39">
        <f>SUM(K22:K24)</f>
        <v>1490929</v>
      </c>
      <c r="L21" s="39">
        <f>SUM(L22:L24)</f>
        <v>1590930</v>
      </c>
      <c r="M21" s="61">
        <f>SUM(M22:M24)</f>
        <v>0</v>
      </c>
      <c r="N21" s="57"/>
      <c r="O21" s="57"/>
      <c r="P21" s="57"/>
    </row>
    <row r="22" spans="1:16" ht="12.75">
      <c r="A22" s="495"/>
      <c r="B22" s="495"/>
      <c r="C22" s="495"/>
      <c r="D22" s="495"/>
      <c r="E22" s="495"/>
      <c r="F22" s="495"/>
      <c r="G22" s="495"/>
      <c r="H22" s="512"/>
      <c r="I22" s="62" t="s">
        <v>334</v>
      </c>
      <c r="J22" s="64">
        <v>0</v>
      </c>
      <c r="K22" s="40">
        <v>297732</v>
      </c>
      <c r="L22" s="43">
        <v>397733</v>
      </c>
      <c r="M22" s="64">
        <v>0</v>
      </c>
      <c r="N22" s="57"/>
      <c r="O22" s="232"/>
      <c r="P22" s="232"/>
    </row>
    <row r="23" spans="1:16" ht="12.75" customHeight="1">
      <c r="A23" s="495"/>
      <c r="B23" s="495"/>
      <c r="C23" s="495"/>
      <c r="D23" s="495"/>
      <c r="E23" s="495"/>
      <c r="F23" s="495"/>
      <c r="G23" s="495"/>
      <c r="H23" s="512"/>
      <c r="I23" s="65" t="s">
        <v>332</v>
      </c>
      <c r="J23" s="64">
        <v>500000</v>
      </c>
      <c r="K23" s="40">
        <v>0</v>
      </c>
      <c r="L23" s="40">
        <v>0</v>
      </c>
      <c r="M23" s="64">
        <v>0</v>
      </c>
      <c r="N23" s="232"/>
      <c r="O23" s="232"/>
      <c r="P23" s="232"/>
    </row>
    <row r="24" spans="1:16" ht="13.5" thickBot="1">
      <c r="A24" s="496"/>
      <c r="B24" s="496"/>
      <c r="C24" s="496"/>
      <c r="D24" s="496"/>
      <c r="E24" s="496"/>
      <c r="F24" s="496"/>
      <c r="G24" s="496"/>
      <c r="H24" s="513"/>
      <c r="I24" s="66" t="s">
        <v>350</v>
      </c>
      <c r="J24" s="67">
        <v>1500000</v>
      </c>
      <c r="K24" s="41">
        <v>1193197</v>
      </c>
      <c r="L24" s="41">
        <v>1193197</v>
      </c>
      <c r="M24" s="67">
        <v>0</v>
      </c>
      <c r="N24" s="232"/>
      <c r="O24" s="232"/>
      <c r="P24" s="232"/>
    </row>
    <row r="25" spans="1:16" ht="12.75">
      <c r="A25" s="500">
        <v>5</v>
      </c>
      <c r="B25" s="498">
        <v>921</v>
      </c>
      <c r="C25" s="498">
        <v>92109</v>
      </c>
      <c r="D25" s="494" t="s">
        <v>421</v>
      </c>
      <c r="E25" s="494" t="s">
        <v>345</v>
      </c>
      <c r="F25" s="498" t="s">
        <v>393</v>
      </c>
      <c r="G25" s="498">
        <v>637898</v>
      </c>
      <c r="H25" s="511">
        <f>SUM(J25:M25)</f>
        <v>637898</v>
      </c>
      <c r="I25" s="68" t="s">
        <v>329</v>
      </c>
      <c r="J25" s="61">
        <f>SUM(J26:J28)</f>
        <v>100000</v>
      </c>
      <c r="K25" s="61">
        <f>SUM(K26:K28)</f>
        <v>537898</v>
      </c>
      <c r="L25" s="61">
        <f>SUM(L26:L28)</f>
        <v>0</v>
      </c>
      <c r="M25" s="61">
        <f>SUM(M26:M28)</f>
        <v>0</v>
      </c>
      <c r="N25" s="57"/>
      <c r="O25" s="57"/>
      <c r="P25" s="57"/>
    </row>
    <row r="26" spans="1:16" ht="12.75">
      <c r="A26" s="501"/>
      <c r="B26" s="495"/>
      <c r="C26" s="495"/>
      <c r="D26" s="495"/>
      <c r="E26" s="495"/>
      <c r="F26" s="495"/>
      <c r="G26" s="495"/>
      <c r="H26" s="512"/>
      <c r="I26" s="62" t="s">
        <v>334</v>
      </c>
      <c r="J26" s="64">
        <v>0</v>
      </c>
      <c r="K26" s="64">
        <v>134475</v>
      </c>
      <c r="L26" s="64">
        <v>0</v>
      </c>
      <c r="M26" s="64">
        <v>0</v>
      </c>
      <c r="N26" s="57"/>
      <c r="O26" s="232"/>
      <c r="P26" s="57"/>
    </row>
    <row r="27" spans="1:16" ht="12.75" customHeight="1">
      <c r="A27" s="501"/>
      <c r="B27" s="495"/>
      <c r="C27" s="495"/>
      <c r="D27" s="495"/>
      <c r="E27" s="495"/>
      <c r="F27" s="495"/>
      <c r="G27" s="495"/>
      <c r="H27" s="512"/>
      <c r="I27" s="65" t="s">
        <v>332</v>
      </c>
      <c r="J27" s="64">
        <v>25000</v>
      </c>
      <c r="K27" s="64">
        <v>0</v>
      </c>
      <c r="L27" s="64">
        <v>0</v>
      </c>
      <c r="M27" s="64">
        <v>0</v>
      </c>
      <c r="N27" s="232"/>
      <c r="O27" s="232"/>
      <c r="P27" s="57"/>
    </row>
    <row r="28" spans="1:16" ht="13.5" thickBot="1">
      <c r="A28" s="502"/>
      <c r="B28" s="497"/>
      <c r="C28" s="497"/>
      <c r="D28" s="496"/>
      <c r="E28" s="497"/>
      <c r="F28" s="497"/>
      <c r="G28" s="497"/>
      <c r="H28" s="513"/>
      <c r="I28" s="66" t="s">
        <v>350</v>
      </c>
      <c r="J28" s="70">
        <v>75000</v>
      </c>
      <c r="K28" s="70">
        <v>403423</v>
      </c>
      <c r="L28" s="67">
        <v>0</v>
      </c>
      <c r="M28" s="67">
        <v>0</v>
      </c>
      <c r="N28" s="232"/>
      <c r="O28" s="232"/>
      <c r="P28" s="57"/>
    </row>
    <row r="29" spans="1:16" ht="12.75">
      <c r="A29" s="499">
        <v>6</v>
      </c>
      <c r="B29" s="498">
        <v>921</v>
      </c>
      <c r="C29" s="498">
        <v>92109</v>
      </c>
      <c r="D29" s="494" t="s">
        <v>327</v>
      </c>
      <c r="E29" s="494" t="s">
        <v>420</v>
      </c>
      <c r="F29" s="498">
        <v>2009</v>
      </c>
      <c r="G29" s="498">
        <v>700000</v>
      </c>
      <c r="H29" s="511">
        <f>SUM(J29:M29)</f>
        <v>700000</v>
      </c>
      <c r="I29" s="68" t="s">
        <v>329</v>
      </c>
      <c r="J29" s="61">
        <f>SUM(J30:J32)</f>
        <v>700000</v>
      </c>
      <c r="K29" s="61">
        <f>SUM(K30:K32)</f>
        <v>0</v>
      </c>
      <c r="L29" s="61">
        <f>SUM(L30:L32)</f>
        <v>0</v>
      </c>
      <c r="M29" s="61">
        <f>SUM(M30:M32)</f>
        <v>0</v>
      </c>
      <c r="N29" s="57"/>
      <c r="O29" s="57"/>
      <c r="P29" s="57"/>
    </row>
    <row r="30" spans="1:16" ht="12.75">
      <c r="A30" s="495"/>
      <c r="B30" s="495"/>
      <c r="C30" s="495"/>
      <c r="D30" s="495"/>
      <c r="E30" s="495"/>
      <c r="F30" s="495"/>
      <c r="G30" s="495"/>
      <c r="H30" s="512"/>
      <c r="I30" s="62" t="s">
        <v>334</v>
      </c>
      <c r="J30" s="69">
        <v>0</v>
      </c>
      <c r="K30" s="64">
        <v>0</v>
      </c>
      <c r="L30" s="64">
        <v>0</v>
      </c>
      <c r="M30" s="64">
        <v>0</v>
      </c>
      <c r="N30" s="57"/>
      <c r="O30" s="232"/>
      <c r="P30" s="57"/>
    </row>
    <row r="31" spans="1:16" ht="12.75" customHeight="1">
      <c r="A31" s="495"/>
      <c r="B31" s="495"/>
      <c r="C31" s="495"/>
      <c r="D31" s="495"/>
      <c r="E31" s="495"/>
      <c r="F31" s="495"/>
      <c r="G31" s="495"/>
      <c r="H31" s="512"/>
      <c r="I31" s="65" t="s">
        <v>332</v>
      </c>
      <c r="J31" s="64">
        <v>175000</v>
      </c>
      <c r="K31" s="64">
        <v>0</v>
      </c>
      <c r="L31" s="64">
        <v>0</v>
      </c>
      <c r="M31" s="64">
        <v>0</v>
      </c>
      <c r="N31" s="232"/>
      <c r="O31" s="232"/>
      <c r="P31" s="57"/>
    </row>
    <row r="32" spans="1:16" ht="15" customHeight="1" thickBot="1">
      <c r="A32" s="496"/>
      <c r="B32" s="496"/>
      <c r="C32" s="496"/>
      <c r="D32" s="496"/>
      <c r="E32" s="496"/>
      <c r="F32" s="496"/>
      <c r="G32" s="496"/>
      <c r="H32" s="513"/>
      <c r="I32" s="66" t="s">
        <v>350</v>
      </c>
      <c r="J32" s="67">
        <v>525000</v>
      </c>
      <c r="K32" s="67">
        <v>0</v>
      </c>
      <c r="L32" s="67">
        <v>0</v>
      </c>
      <c r="M32" s="67">
        <v>0</v>
      </c>
      <c r="N32" s="232"/>
      <c r="O32" s="232"/>
      <c r="P32" s="57"/>
    </row>
  </sheetData>
  <sheetProtection/>
  <mergeCells count="63">
    <mergeCell ref="A1:M1"/>
    <mergeCell ref="G5:G7"/>
    <mergeCell ref="I5:I7"/>
    <mergeCell ref="G9:G12"/>
    <mergeCell ref="C5:C7"/>
    <mergeCell ref="H29:H32"/>
    <mergeCell ref="H25:H28"/>
    <mergeCell ref="F25:F28"/>
    <mergeCell ref="G25:G28"/>
    <mergeCell ref="H5:H7"/>
    <mergeCell ref="A9:A12"/>
    <mergeCell ref="B9:B12"/>
    <mergeCell ref="C9:C12"/>
    <mergeCell ref="B5:B7"/>
    <mergeCell ref="F5:F7"/>
    <mergeCell ref="H21:H24"/>
    <mergeCell ref="E9:E12"/>
    <mergeCell ref="D9:D12"/>
    <mergeCell ref="F9:F12"/>
    <mergeCell ref="E5:E7"/>
    <mergeCell ref="H9:H12"/>
    <mergeCell ref="H13:H16"/>
    <mergeCell ref="H17:H20"/>
    <mergeCell ref="F29:F32"/>
    <mergeCell ref="G29:G32"/>
    <mergeCell ref="G17:G20"/>
    <mergeCell ref="F21:F24"/>
    <mergeCell ref="G21:G24"/>
    <mergeCell ref="J5:M5"/>
    <mergeCell ref="J6:J7"/>
    <mergeCell ref="K6:K7"/>
    <mergeCell ref="L6:L7"/>
    <mergeCell ref="M6:M7"/>
    <mergeCell ref="D5:D7"/>
    <mergeCell ref="C21:C24"/>
    <mergeCell ref="C25:C28"/>
    <mergeCell ref="D25:D28"/>
    <mergeCell ref="F13:F16"/>
    <mergeCell ref="G13:G16"/>
    <mergeCell ref="D13:D16"/>
    <mergeCell ref="D17:D20"/>
    <mergeCell ref="F17:F20"/>
    <mergeCell ref="E13:E16"/>
    <mergeCell ref="A29:A32"/>
    <mergeCell ref="B29:B32"/>
    <mergeCell ref="C29:C32"/>
    <mergeCell ref="E29:E32"/>
    <mergeCell ref="D29:D32"/>
    <mergeCell ref="A13:A16"/>
    <mergeCell ref="A17:A20"/>
    <mergeCell ref="E21:E24"/>
    <mergeCell ref="A25:A28"/>
    <mergeCell ref="B25:B28"/>
    <mergeCell ref="A5:A7"/>
    <mergeCell ref="D21:D24"/>
    <mergeCell ref="E25:E28"/>
    <mergeCell ref="B17:B20"/>
    <mergeCell ref="C17:C20"/>
    <mergeCell ref="A21:A24"/>
    <mergeCell ref="B21:B24"/>
    <mergeCell ref="E17:E20"/>
    <mergeCell ref="B13:B16"/>
    <mergeCell ref="C13:C16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1" r:id="rId1"/>
  <headerFooter alignWithMargins="0">
    <oddHeader>&amp;RZałącznik Nr &amp;A
do Uchwały Nr XIX/199/2008 Rady Gminy Widuchowa 
z dnia 30 grudnia 2008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view="pageBreakPreview" zoomScaleSheetLayoutView="100" zoomScalePageLayoutView="0" workbookViewId="0" topLeftCell="A1">
      <selection activeCell="I18" sqref="I18"/>
    </sheetView>
  </sheetViews>
  <sheetFormatPr defaultColWidth="9.00390625" defaultRowHeight="12.75"/>
  <cols>
    <col min="1" max="1" width="4.75390625" style="234" customWidth="1"/>
    <col min="2" max="2" width="38.375" style="234" customWidth="1"/>
    <col min="3" max="3" width="14.125" style="234" customWidth="1"/>
    <col min="4" max="4" width="10.00390625" style="234" customWidth="1"/>
    <col min="5" max="5" width="10.25390625" style="234" customWidth="1"/>
    <col min="6" max="6" width="8.75390625" style="234" customWidth="1"/>
    <col min="7" max="7" width="10.875" style="234" customWidth="1"/>
    <col min="8" max="8" width="9.25390625" style="234" customWidth="1"/>
    <col min="9" max="9" width="10.625" style="234" bestFit="1" customWidth="1"/>
    <col min="10" max="10" width="13.625" style="234" customWidth="1"/>
    <col min="11" max="11" width="14.125" style="234" customWidth="1"/>
    <col min="12" max="16384" width="9.125" style="234" customWidth="1"/>
  </cols>
  <sheetData>
    <row r="1" spans="1:11" ht="16.5">
      <c r="A1" s="516" t="s">
        <v>404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</row>
    <row r="2" spans="1:11" ht="16.5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516"/>
    </row>
    <row r="3" spans="1:11" ht="6" customHeight="1">
      <c r="A3" s="255"/>
      <c r="B3" s="255"/>
      <c r="C3" s="255"/>
      <c r="D3" s="255"/>
      <c r="E3" s="255"/>
      <c r="F3" s="255"/>
      <c r="G3" s="255"/>
      <c r="H3" s="255"/>
      <c r="I3" s="255"/>
      <c r="K3" s="255"/>
    </row>
    <row r="4" spans="1:10" ht="12.75">
      <c r="A4" s="235"/>
      <c r="B4" s="235"/>
      <c r="C4" s="235"/>
      <c r="D4" s="235"/>
      <c r="E4" s="235"/>
      <c r="F4" s="235"/>
      <c r="G4" s="235"/>
      <c r="H4" s="235"/>
      <c r="I4" s="235"/>
      <c r="J4" s="250" t="s">
        <v>41</v>
      </c>
    </row>
    <row r="5" spans="1:11" ht="15" customHeight="1">
      <c r="A5" s="454" t="s">
        <v>57</v>
      </c>
      <c r="B5" s="454" t="s">
        <v>0</v>
      </c>
      <c r="C5" s="456" t="s">
        <v>59</v>
      </c>
      <c r="D5" s="517" t="s">
        <v>63</v>
      </c>
      <c r="E5" s="518"/>
      <c r="F5" s="518"/>
      <c r="G5" s="519"/>
      <c r="H5" s="517" t="s">
        <v>8</v>
      </c>
      <c r="I5" s="518"/>
      <c r="J5" s="527"/>
      <c r="K5" s="456" t="s">
        <v>61</v>
      </c>
    </row>
    <row r="6" spans="1:11" ht="15" customHeight="1">
      <c r="A6" s="454"/>
      <c r="B6" s="454"/>
      <c r="C6" s="456"/>
      <c r="D6" s="456" t="s">
        <v>7</v>
      </c>
      <c r="E6" s="522" t="s">
        <v>6</v>
      </c>
      <c r="F6" s="523"/>
      <c r="G6" s="524"/>
      <c r="H6" s="456" t="s">
        <v>7</v>
      </c>
      <c r="I6" s="456" t="s">
        <v>60</v>
      </c>
      <c r="J6" s="520" t="s">
        <v>425</v>
      </c>
      <c r="K6" s="456"/>
    </row>
    <row r="7" spans="1:11" ht="18" customHeight="1">
      <c r="A7" s="454"/>
      <c r="B7" s="454"/>
      <c r="C7" s="456"/>
      <c r="D7" s="456"/>
      <c r="E7" s="520" t="s">
        <v>281</v>
      </c>
      <c r="F7" s="522" t="s">
        <v>6</v>
      </c>
      <c r="G7" s="524"/>
      <c r="H7" s="456"/>
      <c r="I7" s="456"/>
      <c r="J7" s="525"/>
      <c r="K7" s="456"/>
    </row>
    <row r="8" spans="1:11" ht="44.25" customHeight="1">
      <c r="A8" s="454"/>
      <c r="B8" s="454"/>
      <c r="C8" s="456"/>
      <c r="D8" s="456"/>
      <c r="E8" s="521"/>
      <c r="F8" s="286" t="s">
        <v>89</v>
      </c>
      <c r="G8" s="286" t="s">
        <v>88</v>
      </c>
      <c r="H8" s="456"/>
      <c r="I8" s="456"/>
      <c r="J8" s="526"/>
      <c r="K8" s="456"/>
    </row>
    <row r="9" spans="1:11" ht="7.5" customHeight="1">
      <c r="A9" s="239">
        <v>1</v>
      </c>
      <c r="B9" s="239">
        <v>2</v>
      </c>
      <c r="C9" s="239">
        <v>3</v>
      </c>
      <c r="D9" s="239">
        <v>4</v>
      </c>
      <c r="E9" s="239">
        <v>5</v>
      </c>
      <c r="F9" s="239">
        <v>6</v>
      </c>
      <c r="G9" s="239">
        <v>7</v>
      </c>
      <c r="H9" s="239">
        <v>8</v>
      </c>
      <c r="I9" s="239">
        <v>9</v>
      </c>
      <c r="J9" s="239">
        <v>11</v>
      </c>
      <c r="K9" s="239">
        <v>10</v>
      </c>
    </row>
    <row r="10" spans="1:11" ht="19.5" customHeight="1">
      <c r="A10" s="247" t="s">
        <v>10</v>
      </c>
      <c r="B10" s="246" t="s">
        <v>11</v>
      </c>
      <c r="C10" s="246">
        <f>SUM(C12:C13)</f>
        <v>102717</v>
      </c>
      <c r="D10" s="246">
        <f aca="true" t="shared" si="0" ref="D10:K10">SUM(D12:D13)</f>
        <v>2301163</v>
      </c>
      <c r="E10" s="246">
        <f t="shared" si="0"/>
        <v>491832</v>
      </c>
      <c r="F10" s="246">
        <f t="shared" si="0"/>
        <v>25000</v>
      </c>
      <c r="G10" s="246">
        <f t="shared" si="0"/>
        <v>35000</v>
      </c>
      <c r="H10" s="246">
        <f t="shared" si="0"/>
        <v>2276880</v>
      </c>
      <c r="I10" s="246">
        <f t="shared" si="0"/>
        <v>0</v>
      </c>
      <c r="J10" s="247" t="s">
        <v>47</v>
      </c>
      <c r="K10" s="246">
        <f t="shared" si="0"/>
        <v>127000</v>
      </c>
    </row>
    <row r="11" spans="1:11" ht="19.5" customHeight="1">
      <c r="A11" s="243"/>
      <c r="B11" s="287" t="s">
        <v>67</v>
      </c>
      <c r="C11" s="242"/>
      <c r="D11" s="242"/>
      <c r="E11" s="242"/>
      <c r="F11" s="242"/>
      <c r="G11" s="242"/>
      <c r="H11" s="242"/>
      <c r="I11" s="242"/>
      <c r="J11" s="243"/>
      <c r="K11" s="242"/>
    </row>
    <row r="12" spans="1:13" ht="19.5" customHeight="1">
      <c r="A12" s="243"/>
      <c r="B12" s="288" t="s">
        <v>92</v>
      </c>
      <c r="C12" s="242">
        <v>77717</v>
      </c>
      <c r="D12" s="242">
        <v>1759354</v>
      </c>
      <c r="E12" s="254">
        <v>60000</v>
      </c>
      <c r="F12" s="254">
        <v>25000</v>
      </c>
      <c r="G12" s="242">
        <v>35000</v>
      </c>
      <c r="H12" s="242">
        <v>1735071</v>
      </c>
      <c r="I12" s="242">
        <v>0</v>
      </c>
      <c r="J12" s="243" t="s">
        <v>47</v>
      </c>
      <c r="K12" s="242">
        <f>C12+D12-H12</f>
        <v>102000</v>
      </c>
      <c r="M12" s="234">
        <f>C12+D12-H12-K12</f>
        <v>0</v>
      </c>
    </row>
    <row r="13" spans="1:13" ht="19.5" customHeight="1">
      <c r="A13" s="243"/>
      <c r="B13" s="288" t="s">
        <v>93</v>
      </c>
      <c r="C13" s="242">
        <v>25000</v>
      </c>
      <c r="D13" s="242">
        <v>541809</v>
      </c>
      <c r="E13" s="242">
        <v>431832</v>
      </c>
      <c r="F13" s="242">
        <v>0</v>
      </c>
      <c r="G13" s="242">
        <v>0</v>
      </c>
      <c r="H13" s="242">
        <v>541809</v>
      </c>
      <c r="I13" s="242">
        <v>0</v>
      </c>
      <c r="J13" s="243" t="s">
        <v>47</v>
      </c>
      <c r="K13" s="242">
        <f>C13+D13-H13</f>
        <v>25000</v>
      </c>
      <c r="M13" s="234">
        <f>C13+D13-H13-K13</f>
        <v>0</v>
      </c>
    </row>
    <row r="14" spans="1:11" s="291" customFormat="1" ht="19.5" customHeight="1">
      <c r="A14" s="515" t="s">
        <v>80</v>
      </c>
      <c r="B14" s="515"/>
      <c r="C14" s="290">
        <f>SUM(C10)</f>
        <v>102717</v>
      </c>
      <c r="D14" s="290">
        <f aca="true" t="shared" si="1" ref="D14:K14">SUM(D10)</f>
        <v>2301163</v>
      </c>
      <c r="E14" s="290">
        <f t="shared" si="1"/>
        <v>491832</v>
      </c>
      <c r="F14" s="290">
        <f t="shared" si="1"/>
        <v>25000</v>
      </c>
      <c r="G14" s="290">
        <f t="shared" si="1"/>
        <v>35000</v>
      </c>
      <c r="H14" s="290">
        <f t="shared" si="1"/>
        <v>2276880</v>
      </c>
      <c r="I14" s="290">
        <f t="shared" si="1"/>
        <v>0</v>
      </c>
      <c r="J14" s="289" t="s">
        <v>94</v>
      </c>
      <c r="K14" s="290">
        <f t="shared" si="1"/>
        <v>127000</v>
      </c>
    </row>
    <row r="15" ht="4.5" customHeight="1"/>
    <row r="16" ht="12.75" customHeight="1">
      <c r="A16" s="277"/>
    </row>
    <row r="17" ht="12.75">
      <c r="A17" s="277"/>
    </row>
    <row r="18" ht="12.75">
      <c r="A18" s="277"/>
    </row>
    <row r="19" ht="12.75">
      <c r="A19" s="277"/>
    </row>
  </sheetData>
  <sheetProtection/>
  <mergeCells count="16">
    <mergeCell ref="F7:G7"/>
    <mergeCell ref="H6:H8"/>
    <mergeCell ref="I6:I8"/>
    <mergeCell ref="K5:K8"/>
    <mergeCell ref="J6:J8"/>
    <mergeCell ref="H5:J5"/>
    <mergeCell ref="A14:B14"/>
    <mergeCell ref="A1:K1"/>
    <mergeCell ref="A2:K2"/>
    <mergeCell ref="A5:A8"/>
    <mergeCell ref="B5:B8"/>
    <mergeCell ref="C5:C8"/>
    <mergeCell ref="D6:D8"/>
    <mergeCell ref="D5:G5"/>
    <mergeCell ref="E7:E8"/>
    <mergeCell ref="E6:G6"/>
  </mergeCells>
  <printOptions horizontalCentered="1"/>
  <pageMargins left="0.5118110236220472" right="0.5118110236220472" top="0.9055118110236221" bottom="0.6299212598425197" header="0.5118110236220472" footer="0.5118110236220472"/>
  <pageSetup fitToHeight="1" fitToWidth="1" horizontalDpi="300" verticalDpi="300" orientation="landscape" paperSize="9" scale="96" r:id="rId1"/>
  <headerFooter alignWithMargins="0">
    <oddHeader>&amp;R&amp;9Załącznik Nr &amp;A
do Uchwały Nr XIX/199/2008 Rady Gminy Widuchowa 
z dnia 30 grudnia 2008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view="pageBreakPreview" zoomScale="60" zoomScalePageLayoutView="0" workbookViewId="0" topLeftCell="A1">
      <selection activeCell="B29" sqref="B29"/>
    </sheetView>
  </sheetViews>
  <sheetFormatPr defaultColWidth="9.00390625" defaultRowHeight="12.75"/>
  <cols>
    <col min="1" max="1" width="5.25390625" style="235" bestFit="1" customWidth="1"/>
    <col min="2" max="2" width="63.125" style="235" customWidth="1"/>
    <col min="3" max="3" width="17.75390625" style="235" customWidth="1"/>
    <col min="4" max="16384" width="9.125" style="235" customWidth="1"/>
  </cols>
  <sheetData>
    <row r="1" spans="1:10" ht="19.5" customHeight="1">
      <c r="A1" s="528" t="s">
        <v>38</v>
      </c>
      <c r="B1" s="528"/>
      <c r="C1" s="528"/>
      <c r="D1" s="255"/>
      <c r="E1" s="255"/>
      <c r="F1" s="255"/>
      <c r="G1" s="255"/>
      <c r="H1" s="255"/>
      <c r="I1" s="255"/>
      <c r="J1" s="255"/>
    </row>
    <row r="2" spans="1:7" ht="19.5" customHeight="1">
      <c r="A2" s="528" t="s">
        <v>405</v>
      </c>
      <c r="B2" s="528"/>
      <c r="C2" s="528"/>
      <c r="D2" s="255"/>
      <c r="E2" s="255"/>
      <c r="F2" s="255"/>
      <c r="G2" s="255"/>
    </row>
    <row r="4" spans="2:3" ht="12.75">
      <c r="B4" s="235" t="s">
        <v>101</v>
      </c>
      <c r="C4" s="250" t="s">
        <v>41</v>
      </c>
    </row>
    <row r="5" spans="1:10" ht="19.5" customHeight="1">
      <c r="A5" s="237" t="s">
        <v>57</v>
      </c>
      <c r="B5" s="237" t="s">
        <v>0</v>
      </c>
      <c r="C5" s="237" t="s">
        <v>406</v>
      </c>
      <c r="D5" s="278"/>
      <c r="E5" s="278"/>
      <c r="F5" s="278"/>
      <c r="G5" s="278"/>
      <c r="H5" s="278"/>
      <c r="I5" s="279"/>
      <c r="J5" s="279"/>
    </row>
    <row r="6" spans="1:10" ht="19.5" customHeight="1">
      <c r="A6" s="237" t="s">
        <v>10</v>
      </c>
      <c r="B6" s="280" t="s">
        <v>59</v>
      </c>
      <c r="C6" s="237">
        <v>0</v>
      </c>
      <c r="D6" s="278"/>
      <c r="E6" s="278"/>
      <c r="F6" s="278"/>
      <c r="G6" s="278"/>
      <c r="H6" s="278"/>
      <c r="I6" s="279"/>
      <c r="J6" s="279"/>
    </row>
    <row r="7" spans="1:10" ht="19.5" customHeight="1">
      <c r="A7" s="237" t="s">
        <v>15</v>
      </c>
      <c r="B7" s="280" t="s">
        <v>9</v>
      </c>
      <c r="C7" s="237">
        <f>SUM(C8:C9)</f>
        <v>10100</v>
      </c>
      <c r="D7" s="278"/>
      <c r="E7" s="278"/>
      <c r="F7" s="278"/>
      <c r="G7" s="278"/>
      <c r="H7" s="278"/>
      <c r="I7" s="279"/>
      <c r="J7" s="279"/>
    </row>
    <row r="8" spans="1:10" ht="19.5" customHeight="1">
      <c r="A8" s="281" t="s">
        <v>12</v>
      </c>
      <c r="B8" s="282" t="s">
        <v>97</v>
      </c>
      <c r="C8" s="281">
        <v>10000</v>
      </c>
      <c r="D8" s="278"/>
      <c r="E8" s="278"/>
      <c r="F8" s="278"/>
      <c r="G8" s="278"/>
      <c r="H8" s="278"/>
      <c r="I8" s="279"/>
      <c r="J8" s="279"/>
    </row>
    <row r="9" spans="1:10" ht="19.5" customHeight="1">
      <c r="A9" s="283" t="s">
        <v>13</v>
      </c>
      <c r="B9" s="282" t="s">
        <v>98</v>
      </c>
      <c r="C9" s="283">
        <v>100</v>
      </c>
      <c r="D9" s="278"/>
      <c r="E9" s="278"/>
      <c r="F9" s="278"/>
      <c r="G9" s="278"/>
      <c r="H9" s="278"/>
      <c r="I9" s="279"/>
      <c r="J9" s="279"/>
    </row>
    <row r="10" spans="1:10" ht="19.5" customHeight="1">
      <c r="A10" s="237" t="s">
        <v>16</v>
      </c>
      <c r="B10" s="280" t="s">
        <v>8</v>
      </c>
      <c r="C10" s="237">
        <f>SUM(C11)</f>
        <v>10100</v>
      </c>
      <c r="D10" s="278"/>
      <c r="E10" s="278"/>
      <c r="F10" s="278"/>
      <c r="G10" s="278"/>
      <c r="H10" s="278"/>
      <c r="I10" s="279"/>
      <c r="J10" s="279"/>
    </row>
    <row r="11" spans="1:10" ht="19.5" customHeight="1">
      <c r="A11" s="284" t="s">
        <v>12</v>
      </c>
      <c r="B11" s="285" t="s">
        <v>36</v>
      </c>
      <c r="C11" s="284">
        <f>SUM(C12:C13)</f>
        <v>10100</v>
      </c>
      <c r="D11" s="278"/>
      <c r="E11" s="278"/>
      <c r="F11" s="278"/>
      <c r="G11" s="278"/>
      <c r="H11" s="278"/>
      <c r="I11" s="279"/>
      <c r="J11" s="279"/>
    </row>
    <row r="12" spans="1:10" ht="15" customHeight="1">
      <c r="A12" s="281"/>
      <c r="B12" s="282" t="s">
        <v>99</v>
      </c>
      <c r="C12" s="281">
        <v>1200</v>
      </c>
      <c r="D12" s="278"/>
      <c r="E12" s="278"/>
      <c r="F12" s="278"/>
      <c r="G12" s="278"/>
      <c r="H12" s="278"/>
      <c r="I12" s="279"/>
      <c r="J12" s="279"/>
    </row>
    <row r="13" spans="1:10" ht="15" customHeight="1">
      <c r="A13" s="281"/>
      <c r="B13" s="282" t="s">
        <v>100</v>
      </c>
      <c r="C13" s="281">
        <v>8900</v>
      </c>
      <c r="D13" s="278"/>
      <c r="E13" s="278"/>
      <c r="F13" s="278"/>
      <c r="G13" s="278"/>
      <c r="H13" s="278"/>
      <c r="I13" s="279"/>
      <c r="J13" s="279"/>
    </row>
    <row r="14" spans="1:10" ht="19.5" customHeight="1">
      <c r="A14" s="281" t="s">
        <v>13</v>
      </c>
      <c r="B14" s="282" t="s">
        <v>39</v>
      </c>
      <c r="C14" s="281">
        <v>0</v>
      </c>
      <c r="D14" s="278"/>
      <c r="E14" s="278"/>
      <c r="F14" s="278"/>
      <c r="G14" s="278"/>
      <c r="H14" s="278"/>
      <c r="I14" s="279"/>
      <c r="J14" s="279"/>
    </row>
    <row r="15" spans="1:10" ht="19.5" customHeight="1">
      <c r="A15" s="237" t="s">
        <v>37</v>
      </c>
      <c r="B15" s="280" t="s">
        <v>61</v>
      </c>
      <c r="C15" s="237">
        <v>0</v>
      </c>
      <c r="D15" s="278"/>
      <c r="E15" s="278"/>
      <c r="F15" s="278"/>
      <c r="G15" s="278"/>
      <c r="H15" s="278"/>
      <c r="I15" s="279"/>
      <c r="J15" s="279"/>
    </row>
    <row r="16" spans="1:10" ht="15">
      <c r="A16" s="278"/>
      <c r="B16" s="278"/>
      <c r="C16" s="278"/>
      <c r="D16" s="278"/>
      <c r="E16" s="278"/>
      <c r="F16" s="278"/>
      <c r="G16" s="278"/>
      <c r="H16" s="278"/>
      <c r="I16" s="279"/>
      <c r="J16" s="279"/>
    </row>
    <row r="17" spans="1:10" ht="15">
      <c r="A17" s="278"/>
      <c r="B17" s="278"/>
      <c r="C17" s="278"/>
      <c r="D17" s="278"/>
      <c r="E17" s="278"/>
      <c r="F17" s="278"/>
      <c r="G17" s="278"/>
      <c r="H17" s="278"/>
      <c r="I17" s="279"/>
      <c r="J17" s="279"/>
    </row>
    <row r="18" spans="1:10" ht="15">
      <c r="A18" s="278"/>
      <c r="B18" s="278"/>
      <c r="C18" s="278"/>
      <c r="D18" s="278"/>
      <c r="E18" s="278"/>
      <c r="F18" s="278"/>
      <c r="G18" s="278"/>
      <c r="H18" s="278"/>
      <c r="I18" s="279"/>
      <c r="J18" s="279"/>
    </row>
    <row r="19" spans="1:10" ht="15">
      <c r="A19" s="278"/>
      <c r="B19" s="278"/>
      <c r="C19" s="278"/>
      <c r="D19" s="278"/>
      <c r="E19" s="278"/>
      <c r="F19" s="278"/>
      <c r="G19" s="278"/>
      <c r="H19" s="278"/>
      <c r="I19" s="279"/>
      <c r="J19" s="279"/>
    </row>
    <row r="20" spans="1:10" ht="15">
      <c r="A20" s="278"/>
      <c r="B20" s="278"/>
      <c r="C20" s="278"/>
      <c r="D20" s="278"/>
      <c r="E20" s="278"/>
      <c r="F20" s="278"/>
      <c r="G20" s="278"/>
      <c r="H20" s="278"/>
      <c r="I20" s="279"/>
      <c r="J20" s="279"/>
    </row>
    <row r="21" spans="1:10" ht="15">
      <c r="A21" s="278"/>
      <c r="B21" s="278"/>
      <c r="C21" s="278"/>
      <c r="D21" s="278"/>
      <c r="E21" s="278"/>
      <c r="F21" s="278"/>
      <c r="G21" s="278"/>
      <c r="H21" s="278"/>
      <c r="I21" s="279"/>
      <c r="J21" s="279"/>
    </row>
    <row r="22" spans="1:10" ht="15">
      <c r="A22" s="279"/>
      <c r="B22" s="279"/>
      <c r="C22" s="279"/>
      <c r="D22" s="279"/>
      <c r="E22" s="279"/>
      <c r="F22" s="279"/>
      <c r="G22" s="279"/>
      <c r="H22" s="279"/>
      <c r="I22" s="279"/>
      <c r="J22" s="279"/>
    </row>
    <row r="23" spans="1:10" ht="15">
      <c r="A23" s="279"/>
      <c r="B23" s="279"/>
      <c r="C23" s="279"/>
      <c r="D23" s="279"/>
      <c r="E23" s="279"/>
      <c r="F23" s="279"/>
      <c r="G23" s="279"/>
      <c r="H23" s="279"/>
      <c r="I23" s="279"/>
      <c r="J23" s="279"/>
    </row>
    <row r="24" spans="1:10" ht="15">
      <c r="A24" s="279"/>
      <c r="B24" s="279"/>
      <c r="C24" s="279"/>
      <c r="D24" s="279"/>
      <c r="E24" s="279"/>
      <c r="F24" s="279"/>
      <c r="G24" s="279"/>
      <c r="H24" s="279"/>
      <c r="I24" s="279"/>
      <c r="J24" s="279"/>
    </row>
    <row r="25" spans="1:10" ht="15">
      <c r="A25" s="279"/>
      <c r="B25" s="279"/>
      <c r="C25" s="279"/>
      <c r="D25" s="279"/>
      <c r="E25" s="279"/>
      <c r="F25" s="279"/>
      <c r="G25" s="279"/>
      <c r="H25" s="279"/>
      <c r="I25" s="279"/>
      <c r="J25" s="279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fitToHeight="1" fitToWidth="1" horizontalDpi="300" verticalDpi="300" orientation="portrait" paperSize="9" r:id="rId1"/>
  <headerFooter alignWithMargins="0">
    <oddHeader>&amp;RZałącznik Nr &amp;A
do Uchwały Nr XIX/199/2008 Rady Gminy Widuchowa 
z dnia 30 grudnia 2008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4.00390625" style="235" customWidth="1"/>
    <col min="2" max="2" width="8.125" style="235" customWidth="1"/>
    <col min="3" max="3" width="9.875" style="235" customWidth="1"/>
    <col min="4" max="4" width="5.75390625" style="235" customWidth="1"/>
    <col min="5" max="5" width="41.625" style="235" customWidth="1"/>
    <col min="6" max="6" width="22.375" style="235" customWidth="1"/>
    <col min="7" max="16384" width="9.125" style="235" customWidth="1"/>
  </cols>
  <sheetData>
    <row r="1" spans="1:6" ht="19.5" customHeight="1">
      <c r="A1" s="476" t="s">
        <v>407</v>
      </c>
      <c r="B1" s="476"/>
      <c r="C1" s="476"/>
      <c r="D1" s="476"/>
      <c r="E1" s="476"/>
      <c r="F1" s="476"/>
    </row>
    <row r="2" spans="5:6" ht="19.5" customHeight="1">
      <c r="E2" s="255"/>
      <c r="F2" s="255"/>
    </row>
    <row r="3" ht="19.5" customHeight="1">
      <c r="F3" s="272" t="s">
        <v>41</v>
      </c>
    </row>
    <row r="4" spans="1:6" ht="19.5" customHeight="1">
      <c r="A4" s="237" t="s">
        <v>57</v>
      </c>
      <c r="B4" s="237" t="s">
        <v>2</v>
      </c>
      <c r="C4" s="237" t="s">
        <v>3</v>
      </c>
      <c r="D4" s="237" t="s">
        <v>4</v>
      </c>
      <c r="E4" s="237" t="s">
        <v>45</v>
      </c>
      <c r="F4" s="237" t="s">
        <v>44</v>
      </c>
    </row>
    <row r="5" spans="1:6" ht="7.5" customHeight="1">
      <c r="A5" s="239">
        <v>1</v>
      </c>
      <c r="B5" s="239">
        <v>2</v>
      </c>
      <c r="C5" s="239">
        <v>3</v>
      </c>
      <c r="D5" s="239">
        <v>4</v>
      </c>
      <c r="E5" s="239">
        <v>5</v>
      </c>
      <c r="F5" s="239">
        <v>6</v>
      </c>
    </row>
    <row r="6" spans="1:6" ht="30" customHeight="1">
      <c r="A6" s="275">
        <v>1</v>
      </c>
      <c r="B6" s="275">
        <v>801</v>
      </c>
      <c r="C6" s="275">
        <v>80104</v>
      </c>
      <c r="D6" s="275">
        <v>2510</v>
      </c>
      <c r="E6" s="275" t="s">
        <v>96</v>
      </c>
      <c r="F6" s="275">
        <v>431832</v>
      </c>
    </row>
    <row r="7" spans="1:6" ht="30" customHeight="1">
      <c r="A7" s="276">
        <v>2</v>
      </c>
      <c r="B7" s="276">
        <v>921</v>
      </c>
      <c r="C7" s="276">
        <v>92116</v>
      </c>
      <c r="D7" s="276">
        <v>2480</v>
      </c>
      <c r="E7" s="276" t="s">
        <v>95</v>
      </c>
      <c r="F7" s="276">
        <v>153000</v>
      </c>
    </row>
    <row r="8" spans="1:6" ht="30" customHeight="1">
      <c r="A8" s="529" t="s">
        <v>80</v>
      </c>
      <c r="B8" s="530"/>
      <c r="C8" s="530"/>
      <c r="D8" s="530"/>
      <c r="E8" s="531"/>
      <c r="F8" s="259">
        <f>SUM(F6:F7)</f>
        <v>584832</v>
      </c>
    </row>
    <row r="10" ht="12.75">
      <c r="A10" s="277"/>
    </row>
    <row r="11" ht="12.75">
      <c r="A11" s="249"/>
    </row>
    <row r="13" ht="12.75">
      <c r="A13" s="249"/>
    </row>
  </sheetData>
  <sheetProtection/>
  <mergeCells count="2">
    <mergeCell ref="A1:F1"/>
    <mergeCell ref="A8:E8"/>
  </mergeCells>
  <printOptions horizontalCentered="1"/>
  <pageMargins left="0.5511811023622047" right="0.5118110236220472" top="2.204724409448819" bottom="0.984251968503937" header="0.5118110236220472" footer="0.5118110236220472"/>
  <pageSetup fitToHeight="1" fitToWidth="1" horizontalDpi="300" verticalDpi="300" orientation="portrait" paperSize="9" r:id="rId1"/>
  <headerFooter alignWithMargins="0">
    <oddHeader>&amp;R&amp;9Załącznik Nr &amp;A
do Uchwały Nr XIX/199/2008 Rady Gminy Widuchowa 
z dnia 30 grudnia 2008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E31" sqref="A1:IV16384"/>
    </sheetView>
  </sheetViews>
  <sheetFormatPr defaultColWidth="9.00390625" defaultRowHeight="12.75"/>
  <cols>
    <col min="1" max="1" width="4.125" style="234" customWidth="1"/>
    <col min="2" max="2" width="8.125" style="234" customWidth="1"/>
    <col min="3" max="3" width="10.00390625" style="234" customWidth="1"/>
    <col min="4" max="4" width="4.75390625" style="234" customWidth="1"/>
    <col min="5" max="5" width="26.25390625" style="234" customWidth="1"/>
    <col min="6" max="6" width="25.125" style="234" customWidth="1"/>
    <col min="7" max="7" width="15.75390625" style="234" customWidth="1"/>
    <col min="8" max="16384" width="9.125" style="234" customWidth="1"/>
  </cols>
  <sheetData>
    <row r="1" spans="1:7" ht="19.5" customHeight="1">
      <c r="A1" s="455" t="s">
        <v>408</v>
      </c>
      <c r="B1" s="455"/>
      <c r="C1" s="455"/>
      <c r="D1" s="455"/>
      <c r="E1" s="455"/>
      <c r="F1" s="455"/>
      <c r="G1" s="455"/>
    </row>
    <row r="2" spans="5:7" ht="19.5" customHeight="1">
      <c r="E2" s="255"/>
      <c r="F2" s="255"/>
      <c r="G2" s="255"/>
    </row>
    <row r="3" spans="5:7" ht="19.5" customHeight="1">
      <c r="E3" s="235"/>
      <c r="F3" s="235"/>
      <c r="G3" s="272" t="s">
        <v>41</v>
      </c>
    </row>
    <row r="4" spans="1:7" ht="19.5" customHeight="1">
      <c r="A4" s="454" t="s">
        <v>57</v>
      </c>
      <c r="B4" s="454" t="s">
        <v>2</v>
      </c>
      <c r="C4" s="454" t="s">
        <v>3</v>
      </c>
      <c r="D4" s="532" t="s">
        <v>84</v>
      </c>
      <c r="E4" s="456" t="s">
        <v>64</v>
      </c>
      <c r="F4" s="456" t="s">
        <v>65</v>
      </c>
      <c r="G4" s="456" t="s">
        <v>42</v>
      </c>
    </row>
    <row r="5" spans="1:7" ht="19.5" customHeight="1">
      <c r="A5" s="454"/>
      <c r="B5" s="454"/>
      <c r="C5" s="454"/>
      <c r="D5" s="533"/>
      <c r="E5" s="456"/>
      <c r="F5" s="456"/>
      <c r="G5" s="456"/>
    </row>
    <row r="6" spans="1:7" ht="19.5" customHeight="1">
      <c r="A6" s="454"/>
      <c r="B6" s="454"/>
      <c r="C6" s="454"/>
      <c r="D6" s="534"/>
      <c r="E6" s="456"/>
      <c r="F6" s="456"/>
      <c r="G6" s="456"/>
    </row>
    <row r="7" spans="1:7" ht="7.5" customHeight="1">
      <c r="A7" s="239">
        <v>1</v>
      </c>
      <c r="B7" s="239">
        <v>2</v>
      </c>
      <c r="C7" s="239">
        <v>3</v>
      </c>
      <c r="D7" s="239">
        <v>4</v>
      </c>
      <c r="E7" s="239">
        <v>5</v>
      </c>
      <c r="F7" s="239">
        <v>6</v>
      </c>
      <c r="G7" s="239">
        <v>7</v>
      </c>
    </row>
    <row r="8" spans="1:7" s="273" customFormat="1" ht="52.5" customHeight="1">
      <c r="A8" s="268">
        <v>1</v>
      </c>
      <c r="B8" s="268">
        <v>900</v>
      </c>
      <c r="C8" s="268">
        <v>90002</v>
      </c>
      <c r="D8" s="268">
        <v>2650</v>
      </c>
      <c r="E8" s="270" t="s">
        <v>275</v>
      </c>
      <c r="F8" s="271" t="s">
        <v>276</v>
      </c>
      <c r="G8" s="268">
        <v>25000</v>
      </c>
    </row>
    <row r="9" spans="1:7" s="235" customFormat="1" ht="30" customHeight="1">
      <c r="A9" s="529" t="s">
        <v>80</v>
      </c>
      <c r="B9" s="530"/>
      <c r="C9" s="530"/>
      <c r="D9" s="530"/>
      <c r="E9" s="531"/>
      <c r="F9" s="259"/>
      <c r="G9" s="259">
        <f>SUM(G8)</f>
        <v>25000</v>
      </c>
    </row>
    <row r="11" ht="12.75">
      <c r="A11" s="249"/>
    </row>
  </sheetData>
  <sheetProtection/>
  <mergeCells count="9">
    <mergeCell ref="A9:E9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04724409448819" bottom="0.984251968503937" header="0.5118110236220472" footer="0.5118110236220472"/>
  <pageSetup fitToHeight="1" fitToWidth="1" horizontalDpi="300" verticalDpi="300" orientation="portrait" paperSize="9" r:id="rId1"/>
  <headerFooter alignWithMargins="0">
    <oddHeader>&amp;R&amp;9Załącznik Nr &amp;A
do Uchwały Nr XIX/199/2008 Rady Gminy Widuchowa 
z dnia 30 grudnia 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Marcin</cp:lastModifiedBy>
  <cp:lastPrinted>2008-12-11T09:42:03Z</cp:lastPrinted>
  <dcterms:created xsi:type="dcterms:W3CDTF">1998-12-09T13:02:10Z</dcterms:created>
  <dcterms:modified xsi:type="dcterms:W3CDTF">2008-12-16T11:42:01Z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