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990" windowHeight="6000"/>
  </bookViews>
  <sheets>
    <sheet name="Przedsięwzięcia" sheetId="2" r:id="rId1"/>
    <sheet name="Dlug UE do RbZ" sheetId="3" r:id="rId2"/>
  </sheets>
  <definedNames>
    <definedName name="_xlnm.Print_Area" localSheetId="1">'Dlug UE do RbZ'!$A$1:$K$79</definedName>
    <definedName name="_xlnm.Print_Area" localSheetId="0">Przedsięwzięcia!$A$1:$L$237</definedName>
    <definedName name="_xlnm.Print_Titles" localSheetId="0">Przedsięwzięcia!$3:$4</definedName>
  </definedNames>
  <calcPr calcId="125725"/>
</workbook>
</file>

<file path=xl/calcChain.xml><?xml version="1.0" encoding="utf-8"?>
<calcChain xmlns="http://schemas.openxmlformats.org/spreadsheetml/2006/main">
  <c r="O15" i="2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6"/>
  <c r="O117"/>
  <c r="O118"/>
  <c r="O119"/>
  <c r="O120"/>
  <c r="O121"/>
  <c r="O122"/>
  <c r="O123"/>
  <c r="O124"/>
  <c r="O125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2"/>
  <c r="O203"/>
  <c r="O204"/>
  <c r="O205"/>
  <c r="O206"/>
  <c r="O207"/>
  <c r="O208"/>
  <c r="O209"/>
  <c r="O210"/>
  <c r="O211"/>
  <c r="O212"/>
  <c r="O213"/>
  <c r="O214"/>
  <c r="O215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14"/>
  <c r="G217"/>
  <c r="O217" s="1"/>
  <c r="H217"/>
  <c r="I217"/>
  <c r="J217"/>
  <c r="K217"/>
  <c r="L217"/>
  <c r="F217"/>
  <c r="G200"/>
  <c r="H200"/>
  <c r="I200"/>
  <c r="J200"/>
  <c r="K200"/>
  <c r="L200"/>
  <c r="O200" s="1"/>
  <c r="F200"/>
  <c r="N203"/>
  <c r="G127"/>
  <c r="H127"/>
  <c r="I127"/>
  <c r="J127"/>
  <c r="K127"/>
  <c r="L127"/>
  <c r="O127" s="1"/>
  <c r="F127"/>
  <c r="N129"/>
  <c r="F36"/>
  <c r="G31"/>
  <c r="G12" s="1"/>
  <c r="H31"/>
  <c r="H30" s="1"/>
  <c r="I31"/>
  <c r="I12" s="1"/>
  <c r="J31"/>
  <c r="J12" s="1"/>
  <c r="K31"/>
  <c r="K12" s="1"/>
  <c r="L31"/>
  <c r="L30" s="1"/>
  <c r="F31"/>
  <c r="F12" s="1"/>
  <c r="F30"/>
  <c r="J30"/>
  <c r="G16"/>
  <c r="H16"/>
  <c r="I16"/>
  <c r="J16"/>
  <c r="K16"/>
  <c r="L16"/>
  <c r="F16"/>
  <c r="N112"/>
  <c r="K110"/>
  <c r="I110"/>
  <c r="G110"/>
  <c r="N111"/>
  <c r="L110"/>
  <c r="J110"/>
  <c r="H110"/>
  <c r="F110"/>
  <c r="G26"/>
  <c r="H26"/>
  <c r="I26"/>
  <c r="J26"/>
  <c r="K26"/>
  <c r="L26"/>
  <c r="F26"/>
  <c r="G151"/>
  <c r="H151"/>
  <c r="H152" s="1"/>
  <c r="I151"/>
  <c r="I152" s="1"/>
  <c r="J151"/>
  <c r="J152" s="1"/>
  <c r="K151"/>
  <c r="L151"/>
  <c r="L152" s="1"/>
  <c r="F151"/>
  <c r="G152"/>
  <c r="K152"/>
  <c r="F104"/>
  <c r="F100" s="1"/>
  <c r="H100"/>
  <c r="I100"/>
  <c r="J100"/>
  <c r="K100"/>
  <c r="L100"/>
  <c r="G100"/>
  <c r="G143"/>
  <c r="H143"/>
  <c r="I143"/>
  <c r="J143"/>
  <c r="K143"/>
  <c r="L143"/>
  <c r="F143"/>
  <c r="N154"/>
  <c r="N146"/>
  <c r="L148"/>
  <c r="N148"/>
  <c r="F149"/>
  <c r="G149"/>
  <c r="H149"/>
  <c r="I149"/>
  <c r="J149"/>
  <c r="K149"/>
  <c r="N149" s="1"/>
  <c r="L149"/>
  <c r="N103"/>
  <c r="N106"/>
  <c r="G211"/>
  <c r="H211"/>
  <c r="I211"/>
  <c r="J211"/>
  <c r="K211"/>
  <c r="L211"/>
  <c r="F211"/>
  <c r="N215"/>
  <c r="G184"/>
  <c r="G183" s="1"/>
  <c r="H184"/>
  <c r="H183" s="1"/>
  <c r="I184"/>
  <c r="J184"/>
  <c r="K184"/>
  <c r="L184"/>
  <c r="F184"/>
  <c r="F183" s="1"/>
  <c r="N186"/>
  <c r="G206"/>
  <c r="G205" s="1"/>
  <c r="H206"/>
  <c r="H205" s="1"/>
  <c r="I206"/>
  <c r="I205" s="1"/>
  <c r="J206"/>
  <c r="J205" s="1"/>
  <c r="K206"/>
  <c r="K205" s="1"/>
  <c r="L206"/>
  <c r="L205" s="1"/>
  <c r="F206"/>
  <c r="F205" s="1"/>
  <c r="N208"/>
  <c r="G79"/>
  <c r="H79"/>
  <c r="I79"/>
  <c r="J79"/>
  <c r="K79"/>
  <c r="L79"/>
  <c r="F79"/>
  <c r="N80"/>
  <c r="G89"/>
  <c r="H89"/>
  <c r="I89"/>
  <c r="J89"/>
  <c r="K89"/>
  <c r="F89"/>
  <c r="N90"/>
  <c r="G13" l="1"/>
  <c r="H13"/>
  <c r="J13"/>
  <c r="I30"/>
  <c r="G30"/>
  <c r="K13"/>
  <c r="L13"/>
  <c r="K30"/>
  <c r="F13"/>
  <c r="I13"/>
  <c r="H12"/>
  <c r="L12"/>
  <c r="N30"/>
  <c r="N110"/>
  <c r="N221"/>
  <c r="I47"/>
  <c r="J47"/>
  <c r="K47"/>
  <c r="H47"/>
  <c r="G47"/>
  <c r="F50"/>
  <c r="N50" s="1"/>
  <c r="G116"/>
  <c r="H116"/>
  <c r="I116"/>
  <c r="J116"/>
  <c r="K116"/>
  <c r="L116"/>
  <c r="F116"/>
  <c r="N232"/>
  <c r="N231"/>
  <c r="N230"/>
  <c r="L229"/>
  <c r="L228" s="1"/>
  <c r="K229"/>
  <c r="J229"/>
  <c r="J228" s="1"/>
  <c r="I229"/>
  <c r="I228" s="1"/>
  <c r="H229"/>
  <c r="H228" s="1"/>
  <c r="G229"/>
  <c r="F229"/>
  <c r="F228" s="1"/>
  <c r="K228"/>
  <c r="N227"/>
  <c r="N226"/>
  <c r="N225"/>
  <c r="L224"/>
  <c r="L223" s="1"/>
  <c r="K224"/>
  <c r="K223" s="1"/>
  <c r="J224"/>
  <c r="J223" s="1"/>
  <c r="I224"/>
  <c r="H224"/>
  <c r="G224"/>
  <c r="F224"/>
  <c r="F223" s="1"/>
  <c r="H223"/>
  <c r="F216"/>
  <c r="N22"/>
  <c r="N23"/>
  <c r="N25"/>
  <c r="N27"/>
  <c r="N37"/>
  <c r="N39"/>
  <c r="N40"/>
  <c r="N41"/>
  <c r="N46"/>
  <c r="N48"/>
  <c r="N52"/>
  <c r="N54"/>
  <c r="N57"/>
  <c r="N59"/>
  <c r="N60"/>
  <c r="N62"/>
  <c r="N64"/>
  <c r="N65"/>
  <c r="N69"/>
  <c r="N70"/>
  <c r="N72"/>
  <c r="N73"/>
  <c r="N75"/>
  <c r="N76"/>
  <c r="N78"/>
  <c r="N79"/>
  <c r="N83"/>
  <c r="N85"/>
  <c r="N88"/>
  <c r="N89"/>
  <c r="N92"/>
  <c r="N94"/>
  <c r="N98"/>
  <c r="N99"/>
  <c r="N100"/>
  <c r="N102"/>
  <c r="N108"/>
  <c r="N109"/>
  <c r="N113"/>
  <c r="N118"/>
  <c r="N119"/>
  <c r="N121"/>
  <c r="N122"/>
  <c r="N124"/>
  <c r="N125"/>
  <c r="N127"/>
  <c r="N128"/>
  <c r="N131"/>
  <c r="N133"/>
  <c r="N134"/>
  <c r="N136"/>
  <c r="N137"/>
  <c r="N139"/>
  <c r="N140"/>
  <c r="N142"/>
  <c r="N143"/>
  <c r="N145"/>
  <c r="N150"/>
  <c r="N151"/>
  <c r="N153"/>
  <c r="N156"/>
  <c r="N158"/>
  <c r="N159"/>
  <c r="N161"/>
  <c r="N162"/>
  <c r="N164"/>
  <c r="N165"/>
  <c r="N167"/>
  <c r="N168"/>
  <c r="N170"/>
  <c r="N171"/>
  <c r="N173"/>
  <c r="N174"/>
  <c r="N176"/>
  <c r="N177"/>
  <c r="N179"/>
  <c r="N180"/>
  <c r="N182"/>
  <c r="N185"/>
  <c r="N188"/>
  <c r="N190"/>
  <c r="N191"/>
  <c r="N193"/>
  <c r="N194"/>
  <c r="N196"/>
  <c r="N197"/>
  <c r="N199"/>
  <c r="N200"/>
  <c r="N202"/>
  <c r="N205"/>
  <c r="N206"/>
  <c r="N207"/>
  <c r="N212"/>
  <c r="N213"/>
  <c r="N214"/>
  <c r="N218"/>
  <c r="N219"/>
  <c r="N220"/>
  <c r="N233"/>
  <c r="N234"/>
  <c r="N235"/>
  <c r="I216"/>
  <c r="G216"/>
  <c r="L216"/>
  <c r="K216"/>
  <c r="J216"/>
  <c r="G210"/>
  <c r="H210"/>
  <c r="I210"/>
  <c r="J210"/>
  <c r="K210"/>
  <c r="N211"/>
  <c r="H79" i="3"/>
  <c r="G78"/>
  <c r="H78"/>
  <c r="H77"/>
  <c r="H76"/>
  <c r="H74"/>
  <c r="H71"/>
  <c r="H73"/>
  <c r="H72"/>
  <c r="K72"/>
  <c r="J72"/>
  <c r="I72"/>
  <c r="O216" i="2" l="1"/>
  <c r="N116"/>
  <c r="L210"/>
  <c r="F210"/>
  <c r="N210" s="1"/>
  <c r="N229"/>
  <c r="G228"/>
  <c r="N228" s="1"/>
  <c r="I223"/>
  <c r="G223"/>
  <c r="H216"/>
  <c r="N216" s="1"/>
  <c r="N224"/>
  <c r="N217"/>
  <c r="K24" i="3"/>
  <c r="J24"/>
  <c r="J26"/>
  <c r="K26"/>
  <c r="J27"/>
  <c r="K27"/>
  <c r="K22"/>
  <c r="K23"/>
  <c r="J23"/>
  <c r="J22"/>
  <c r="I38"/>
  <c r="I37"/>
  <c r="N223" i="2" l="1"/>
  <c r="I26" i="3"/>
  <c r="I27"/>
  <c r="I15"/>
  <c r="I16"/>
  <c r="H69"/>
  <c r="H68"/>
  <c r="H67"/>
  <c r="G37"/>
  <c r="G38"/>
  <c r="H62"/>
  <c r="H61"/>
  <c r="H49"/>
  <c r="H48"/>
  <c r="H38"/>
  <c r="H37"/>
  <c r="H27"/>
  <c r="H26"/>
  <c r="H16"/>
  <c r="H15"/>
  <c r="I67" l="1"/>
  <c r="I68" s="1"/>
  <c r="I69"/>
  <c r="I71" s="1"/>
  <c r="N54"/>
  <c r="N52" s="1"/>
  <c r="M54"/>
  <c r="L54"/>
  <c r="L52" s="1"/>
  <c r="K54"/>
  <c r="J54"/>
  <c r="J52" s="1"/>
  <c r="I54"/>
  <c r="I52" s="1"/>
  <c r="F54"/>
  <c r="F52" s="1"/>
  <c r="M52"/>
  <c r="K52"/>
  <c r="N41"/>
  <c r="N39" s="1"/>
  <c r="M41"/>
  <c r="L41"/>
  <c r="L39" s="1"/>
  <c r="K41"/>
  <c r="J41"/>
  <c r="J39" s="1"/>
  <c r="I41"/>
  <c r="I39" s="1"/>
  <c r="F41"/>
  <c r="F39" s="1"/>
  <c r="M39"/>
  <c r="K39"/>
  <c r="N30" l="1"/>
  <c r="N28" s="1"/>
  <c r="M30"/>
  <c r="M28" s="1"/>
  <c r="L30"/>
  <c r="K30"/>
  <c r="K28" s="1"/>
  <c r="J30"/>
  <c r="J28" s="1"/>
  <c r="I30"/>
  <c r="I28" s="1"/>
  <c r="F30"/>
  <c r="L28"/>
  <c r="F28"/>
  <c r="N19"/>
  <c r="M19"/>
  <c r="L19"/>
  <c r="K19"/>
  <c r="J19"/>
  <c r="I19"/>
  <c r="F19"/>
  <c r="N8"/>
  <c r="N6" s="1"/>
  <c r="M8"/>
  <c r="L8"/>
  <c r="L6" s="1"/>
  <c r="K8"/>
  <c r="K6" s="1"/>
  <c r="J8"/>
  <c r="J6" s="1"/>
  <c r="I8"/>
  <c r="F8"/>
  <c r="F6" s="1"/>
  <c r="M6"/>
  <c r="I6"/>
  <c r="N5"/>
  <c r="M5"/>
  <c r="L5"/>
  <c r="J5"/>
  <c r="I5"/>
  <c r="F5"/>
  <c r="N4"/>
  <c r="M4"/>
  <c r="L4"/>
  <c r="K4"/>
  <c r="J4"/>
  <c r="I4"/>
  <c r="F4"/>
  <c r="M3"/>
  <c r="I3"/>
  <c r="L97" i="2"/>
  <c r="K97"/>
  <c r="J97"/>
  <c r="I97"/>
  <c r="H97"/>
  <c r="L96"/>
  <c r="K96"/>
  <c r="J96"/>
  <c r="I96"/>
  <c r="H96"/>
  <c r="G96"/>
  <c r="G95" s="1"/>
  <c r="F96"/>
  <c r="G67"/>
  <c r="H67"/>
  <c r="I67"/>
  <c r="J67"/>
  <c r="K67"/>
  <c r="L67"/>
  <c r="F67"/>
  <c r="L68"/>
  <c r="K68"/>
  <c r="J68"/>
  <c r="J66" s="1"/>
  <c r="I68"/>
  <c r="I66" s="1"/>
  <c r="H68"/>
  <c r="F66"/>
  <c r="G63"/>
  <c r="G61" s="1"/>
  <c r="L63"/>
  <c r="L61" s="1"/>
  <c r="K63"/>
  <c r="K61" s="1"/>
  <c r="J63"/>
  <c r="J61" s="1"/>
  <c r="I63"/>
  <c r="I61" s="1"/>
  <c r="H63"/>
  <c r="H61" s="1"/>
  <c r="F63"/>
  <c r="N63" s="1"/>
  <c r="L58"/>
  <c r="L56" s="1"/>
  <c r="K58"/>
  <c r="J58"/>
  <c r="J56" s="1"/>
  <c r="I58"/>
  <c r="I56" s="1"/>
  <c r="H58"/>
  <c r="H56" s="1"/>
  <c r="G58"/>
  <c r="G56" s="1"/>
  <c r="F58"/>
  <c r="K56"/>
  <c r="F71"/>
  <c r="G71"/>
  <c r="H71"/>
  <c r="I71"/>
  <c r="J71"/>
  <c r="K71"/>
  <c r="L71"/>
  <c r="F74"/>
  <c r="G74"/>
  <c r="H74"/>
  <c r="I74"/>
  <c r="J74"/>
  <c r="K74"/>
  <c r="L74"/>
  <c r="I45"/>
  <c r="K45"/>
  <c r="L47"/>
  <c r="F49"/>
  <c r="L53"/>
  <c r="L51" s="1"/>
  <c r="K53"/>
  <c r="K51" s="1"/>
  <c r="J53"/>
  <c r="J51" s="1"/>
  <c r="I53"/>
  <c r="I51" s="1"/>
  <c r="H53"/>
  <c r="H51" s="1"/>
  <c r="G53"/>
  <c r="G51" s="1"/>
  <c r="F53"/>
  <c r="L107"/>
  <c r="L105" s="1"/>
  <c r="K107"/>
  <c r="K105" s="1"/>
  <c r="J107"/>
  <c r="J105" s="1"/>
  <c r="I107"/>
  <c r="I105" s="1"/>
  <c r="H107"/>
  <c r="H105" s="1"/>
  <c r="G107"/>
  <c r="G105" s="1"/>
  <c r="F107"/>
  <c r="F105" s="1"/>
  <c r="G84"/>
  <c r="G82" s="1"/>
  <c r="H84"/>
  <c r="I84"/>
  <c r="I82" s="1"/>
  <c r="J84"/>
  <c r="J82" s="1"/>
  <c r="K84"/>
  <c r="K82" s="1"/>
  <c r="L84"/>
  <c r="F84"/>
  <c r="H14"/>
  <c r="J14"/>
  <c r="L14"/>
  <c r="F14"/>
  <c r="H82"/>
  <c r="L82"/>
  <c r="G77"/>
  <c r="H77"/>
  <c r="I77"/>
  <c r="J77"/>
  <c r="K77"/>
  <c r="L77"/>
  <c r="F77"/>
  <c r="G45"/>
  <c r="H45"/>
  <c r="J45"/>
  <c r="L45"/>
  <c r="G87"/>
  <c r="H87"/>
  <c r="I87"/>
  <c r="J87"/>
  <c r="K87"/>
  <c r="L87"/>
  <c r="F87"/>
  <c r="G24"/>
  <c r="H24"/>
  <c r="I24"/>
  <c r="J24"/>
  <c r="K24"/>
  <c r="L24"/>
  <c r="G21"/>
  <c r="H21"/>
  <c r="I21"/>
  <c r="J21"/>
  <c r="K21"/>
  <c r="L21"/>
  <c r="F21"/>
  <c r="N67" l="1"/>
  <c r="N84"/>
  <c r="L66"/>
  <c r="N71"/>
  <c r="N21"/>
  <c r="N105"/>
  <c r="N74"/>
  <c r="N96"/>
  <c r="H95"/>
  <c r="J95"/>
  <c r="N77"/>
  <c r="N87"/>
  <c r="N107"/>
  <c r="F95"/>
  <c r="N97"/>
  <c r="F82"/>
  <c r="N82" s="1"/>
  <c r="H66"/>
  <c r="N68"/>
  <c r="F61"/>
  <c r="N61" s="1"/>
  <c r="F56"/>
  <c r="N56" s="1"/>
  <c r="N58"/>
  <c r="F51"/>
  <c r="N51" s="1"/>
  <c r="N53"/>
  <c r="F47"/>
  <c r="N47" s="1"/>
  <c r="N49"/>
  <c r="F24"/>
  <c r="N24" s="1"/>
  <c r="N26"/>
  <c r="J11"/>
  <c r="L95"/>
  <c r="I95"/>
  <c r="K95"/>
  <c r="L44"/>
  <c r="L10" s="1"/>
  <c r="J44"/>
  <c r="H44"/>
  <c r="H10" s="1"/>
  <c r="G66"/>
  <c r="K66"/>
  <c r="K44"/>
  <c r="K10" s="1"/>
  <c r="I44"/>
  <c r="I10" s="1"/>
  <c r="G44"/>
  <c r="G10" s="1"/>
  <c r="F44"/>
  <c r="L11"/>
  <c r="H11"/>
  <c r="K5" i="3"/>
  <c r="K3" s="1"/>
  <c r="F3"/>
  <c r="J3"/>
  <c r="L3"/>
  <c r="N3"/>
  <c r="K14" i="2"/>
  <c r="I14"/>
  <c r="G14"/>
  <c r="K11"/>
  <c r="I11"/>
  <c r="G11"/>
  <c r="F11"/>
  <c r="G93"/>
  <c r="H93"/>
  <c r="I93"/>
  <c r="J93"/>
  <c r="K93"/>
  <c r="L93"/>
  <c r="F93"/>
  <c r="G101"/>
  <c r="H101"/>
  <c r="I101"/>
  <c r="J101"/>
  <c r="K101"/>
  <c r="L101"/>
  <c r="F101"/>
  <c r="J10"/>
  <c r="G38"/>
  <c r="H38"/>
  <c r="I38"/>
  <c r="J38"/>
  <c r="K38"/>
  <c r="L38"/>
  <c r="F38"/>
  <c r="L163"/>
  <c r="K163"/>
  <c r="J163"/>
  <c r="I163"/>
  <c r="H163"/>
  <c r="G163"/>
  <c r="F163"/>
  <c r="K160"/>
  <c r="J160"/>
  <c r="I160"/>
  <c r="H160"/>
  <c r="G160"/>
  <c r="F160"/>
  <c r="L159"/>
  <c r="L160" s="1"/>
  <c r="L175"/>
  <c r="K175"/>
  <c r="J175"/>
  <c r="I175"/>
  <c r="H175"/>
  <c r="G175"/>
  <c r="F175"/>
  <c r="K172"/>
  <c r="J172"/>
  <c r="I172"/>
  <c r="H172"/>
  <c r="G172"/>
  <c r="F172"/>
  <c r="K169"/>
  <c r="J169"/>
  <c r="I169"/>
  <c r="H169"/>
  <c r="G169"/>
  <c r="F169"/>
  <c r="K166"/>
  <c r="J166"/>
  <c r="I166"/>
  <c r="H166"/>
  <c r="G166"/>
  <c r="F166"/>
  <c r="L157"/>
  <c r="K157"/>
  <c r="J157"/>
  <c r="I157"/>
  <c r="H157"/>
  <c r="G157"/>
  <c r="F157"/>
  <c r="F152"/>
  <c r="N152" s="1"/>
  <c r="L171"/>
  <c r="L172" s="1"/>
  <c r="L168"/>
  <c r="L169" s="1"/>
  <c r="L165"/>
  <c r="L166" s="1"/>
  <c r="L132"/>
  <c r="K132"/>
  <c r="J132"/>
  <c r="I132"/>
  <c r="H132"/>
  <c r="G132"/>
  <c r="F132"/>
  <c r="K135"/>
  <c r="J135"/>
  <c r="I135"/>
  <c r="H135"/>
  <c r="G135"/>
  <c r="F135"/>
  <c r="L138"/>
  <c r="K138"/>
  <c r="J138"/>
  <c r="I138"/>
  <c r="H138"/>
  <c r="G138"/>
  <c r="F138"/>
  <c r="L141"/>
  <c r="K141"/>
  <c r="J141"/>
  <c r="I141"/>
  <c r="H141"/>
  <c r="G141"/>
  <c r="F141"/>
  <c r="K144"/>
  <c r="J144"/>
  <c r="I144"/>
  <c r="H144"/>
  <c r="G144"/>
  <c r="F144"/>
  <c r="L178"/>
  <c r="K178"/>
  <c r="J178"/>
  <c r="I178"/>
  <c r="H178"/>
  <c r="G178"/>
  <c r="F178"/>
  <c r="K181"/>
  <c r="J181"/>
  <c r="I181"/>
  <c r="H181"/>
  <c r="G181"/>
  <c r="F181"/>
  <c r="K189"/>
  <c r="J189"/>
  <c r="I189"/>
  <c r="H189"/>
  <c r="G189"/>
  <c r="F189"/>
  <c r="L192"/>
  <c r="K192"/>
  <c r="J192"/>
  <c r="I192"/>
  <c r="H192"/>
  <c r="G192"/>
  <c r="F192"/>
  <c r="L195"/>
  <c r="K195"/>
  <c r="J195"/>
  <c r="I195"/>
  <c r="H195"/>
  <c r="G195"/>
  <c r="F195"/>
  <c r="L198"/>
  <c r="K198"/>
  <c r="J198"/>
  <c r="I198"/>
  <c r="H198"/>
  <c r="G198"/>
  <c r="F198"/>
  <c r="L201"/>
  <c r="K201"/>
  <c r="J201"/>
  <c r="I201"/>
  <c r="H201"/>
  <c r="G201"/>
  <c r="F201"/>
  <c r="L144"/>
  <c r="L134"/>
  <c r="L135" s="1"/>
  <c r="L126"/>
  <c r="K126"/>
  <c r="J126"/>
  <c r="I126"/>
  <c r="H126"/>
  <c r="G126"/>
  <c r="F126"/>
  <c r="G117"/>
  <c r="H117"/>
  <c r="I117"/>
  <c r="J117"/>
  <c r="K117"/>
  <c r="L117"/>
  <c r="F117"/>
  <c r="L123"/>
  <c r="K123"/>
  <c r="J123"/>
  <c r="I123"/>
  <c r="H123"/>
  <c r="G123"/>
  <c r="F123"/>
  <c r="G120"/>
  <c r="H120"/>
  <c r="I120"/>
  <c r="J120"/>
  <c r="K120"/>
  <c r="L120"/>
  <c r="F120"/>
  <c r="O201" l="1"/>
  <c r="O126"/>
  <c r="N201"/>
  <c r="N138"/>
  <c r="N117"/>
  <c r="N189"/>
  <c r="N178"/>
  <c r="N157"/>
  <c r="N120"/>
  <c r="N195"/>
  <c r="N181"/>
  <c r="N38"/>
  <c r="G43"/>
  <c r="N101"/>
  <c r="N132"/>
  <c r="F115"/>
  <c r="N123"/>
  <c r="N126"/>
  <c r="N198"/>
  <c r="N192"/>
  <c r="N144"/>
  <c r="N141"/>
  <c r="H115"/>
  <c r="H114" s="1"/>
  <c r="N166"/>
  <c r="N169"/>
  <c r="N172"/>
  <c r="N175"/>
  <c r="N160"/>
  <c r="N163"/>
  <c r="K43"/>
  <c r="I43"/>
  <c r="G115"/>
  <c r="G114" s="1"/>
  <c r="L43"/>
  <c r="J43"/>
  <c r="H43"/>
  <c r="N14"/>
  <c r="F45"/>
  <c r="N45" s="1"/>
  <c r="N66"/>
  <c r="F43"/>
  <c r="N93"/>
  <c r="N95"/>
  <c r="N44"/>
  <c r="N135"/>
  <c r="F10"/>
  <c r="F7" s="1"/>
  <c r="K7"/>
  <c r="I7"/>
  <c r="G7"/>
  <c r="L7"/>
  <c r="J7"/>
  <c r="H7"/>
  <c r="N43" l="1"/>
  <c r="F114"/>
  <c r="J9"/>
  <c r="J42"/>
  <c r="I42"/>
  <c r="I9"/>
  <c r="F42"/>
  <c r="F9"/>
  <c r="H42"/>
  <c r="H9"/>
  <c r="L9"/>
  <c r="L42"/>
  <c r="G42"/>
  <c r="G9"/>
  <c r="K42"/>
  <c r="K9"/>
  <c r="N42" l="1"/>
  <c r="G6"/>
  <c r="G5" s="1"/>
  <c r="G8"/>
  <c r="H6"/>
  <c r="H5" s="1"/>
  <c r="H8"/>
  <c r="L8"/>
  <c r="J8"/>
  <c r="K8"/>
  <c r="F6"/>
  <c r="F5" s="1"/>
  <c r="F8"/>
  <c r="I8"/>
  <c r="J115" l="1"/>
  <c r="J6" l="1"/>
  <c r="J5" s="1"/>
  <c r="J114"/>
  <c r="K115" l="1"/>
  <c r="K114" l="1"/>
  <c r="K6"/>
  <c r="K5" s="1"/>
  <c r="L115"/>
  <c r="L6" l="1"/>
  <c r="L5" s="1"/>
  <c r="L114"/>
  <c r="N184"/>
  <c r="I183"/>
  <c r="N183" s="1"/>
  <c r="I115"/>
  <c r="N115" s="1"/>
  <c r="O115" l="1"/>
  <c r="I114"/>
  <c r="N114" s="1"/>
  <c r="I6"/>
  <c r="I5" s="1"/>
  <c r="O114" l="1"/>
</calcChain>
</file>

<file path=xl/sharedStrings.xml><?xml version="1.0" encoding="utf-8"?>
<sst xmlns="http://schemas.openxmlformats.org/spreadsheetml/2006/main" count="375" uniqueCount="110">
  <si>
    <t>Lp</t>
  </si>
  <si>
    <t>Nazwa i cel</t>
  </si>
  <si>
    <t>Przedsięwzięcia ogółem</t>
  </si>
  <si>
    <t>- wydatki bieżące</t>
  </si>
  <si>
    <t>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</si>
  <si>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</si>
  <si>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</si>
  <si>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>b) programy, projekty lub zadania związane z umowami partnerstwa publiczno-prywatnego; (razem)</t>
  </si>
  <si>
    <t>jednostka odpowiedzialn a lub koordynująca</t>
  </si>
  <si>
    <t>okres realizacji (w wierszu program / umowa)</t>
  </si>
  <si>
    <t>od</t>
  </si>
  <si>
    <t>do</t>
  </si>
  <si>
    <t>łączne nakłady finansowe</t>
  </si>
  <si>
    <t>limity wydatków w poszczególnych latach (wszystkie lata)</t>
  </si>
  <si>
    <t>2011</t>
  </si>
  <si>
    <t>2012</t>
  </si>
  <si>
    <t>2013</t>
  </si>
  <si>
    <t>2014</t>
  </si>
  <si>
    <t>c) programy, projekty lub zadania pozostałe (inne niż wymienione w lit.a i b) (razem)</t>
  </si>
  <si>
    <r>
      <t xml:space="preserve">2) umowy, których realizacja w roku budżetowym i w latach następnych jest niezbędna dla zapewnienia ciągłości działania jednostki i których płatności przypadają w okresie dłuższym niż rok; </t>
    </r>
    <r>
      <rPr>
        <b/>
        <vertAlign val="superscript"/>
        <sz val="8"/>
        <rFont val="Bookman Old Style"/>
        <family val="1"/>
        <charset val="238"/>
      </rPr>
      <t>25</t>
    </r>
  </si>
  <si>
    <t>3) gwarancje i poręczenia udzielane przez jednostki samorządu terytorialnego(razem)</t>
  </si>
  <si>
    <t>Przebudowa stacji uzdatniania wody w Żelechowie oraz budowa sieci wodociągowej z przyłączami relacji Żelechowo - Kłodowo, Żelechowo - Kiełbice w celu poprawy usług społecznych na terenie Gminy Widuchowa</t>
  </si>
  <si>
    <t>Rozwój nowych form turystyki w Widuchowej - przebudowa ul. Bulwary Rybackie - etap I</t>
  </si>
  <si>
    <t>Urząd Gminy</t>
  </si>
  <si>
    <t>Budowa kanalizacji sanitarnej w  m. Krzywin z przesyłem ścieków do oczyszczalni w Widuchowej</t>
  </si>
  <si>
    <t>Budowa kanalizacji deszczowej w ulicach Sienkiewicza. Mickiewicza. Reymonta w Widuchowej</t>
  </si>
  <si>
    <t>Adaptacja pomieszczeń po byłej szkole w Żelechowie na lokale mieszkalne – przygotowanie dokumentacji</t>
  </si>
  <si>
    <t>Modernizacji pomieszczeń oddziału przedszkolnego w Krzywinie.</t>
  </si>
  <si>
    <t>Budowa kanalizacji sanitarnej w miejscowości Marwice i Dębogóra z przesyłem ścieków w Widuchowej - etap I sporządzenie dokumentacji projektowej.</t>
  </si>
  <si>
    <t>Budowa hali sportowej w Krzywinie – etap II wykonawstwo</t>
  </si>
  <si>
    <t>Nabycie nieruchomości od Skarbu Państwa</t>
  </si>
  <si>
    <t>Aktualizacja studium uwarunkowań i kierunków przestrzennego Gminy Widuchowa</t>
  </si>
  <si>
    <t>Urząd gminy</t>
  </si>
  <si>
    <t>Zimowe utrzymanie dróg</t>
  </si>
  <si>
    <r>
      <t>Limit zobowiązań</t>
    </r>
    <r>
      <rPr>
        <b/>
        <vertAlign val="superscript"/>
        <sz val="10"/>
        <rFont val="Times New Roman"/>
        <family val="1"/>
        <charset val="238"/>
      </rPr>
      <t>24</t>
    </r>
  </si>
  <si>
    <t>Świadczenie usług sanitarnych</t>
  </si>
  <si>
    <t>SP Krzywin</t>
  </si>
  <si>
    <t>Świadczenie usług bankowych</t>
  </si>
  <si>
    <t>Uslugi w zakresie gospodarki nieruchomościami</t>
  </si>
  <si>
    <t>Świadczenie uslug zwiazanych z utrzymaniem strony internetowej</t>
  </si>
  <si>
    <t>Zakup usług dostępu do sieci internet</t>
  </si>
  <si>
    <t>Zakup usług sanitarnych</t>
  </si>
  <si>
    <t xml:space="preserve">Zakup usług aktualizacji programów </t>
  </si>
  <si>
    <t>Zakup usług związanych z BHP i P-POŻ</t>
  </si>
  <si>
    <t>Zakup usług w zakresie obsługi prawnej</t>
  </si>
  <si>
    <t>Umowa na konserwację i naprawę sprzętu komputerowego podłączonego i eksploatowanego w sieci należącej do Urzędu Gminy Widuchowa</t>
  </si>
  <si>
    <t>Umowy na dostęp do sieci internet</t>
  </si>
  <si>
    <t>Umowa  na konserwację techniczną instalacji alarmowej w obiekcie Urzędu Gminy Widuchowa</t>
  </si>
  <si>
    <t>Umowa na konserwację oraz sprawność funkcjonowania centrali telefonicznej w Urzędzie Gminy Widuchowa</t>
  </si>
  <si>
    <t xml:space="preserve">Umowa na prowadzenie elektronicznej bazy aktów prawnych </t>
  </si>
  <si>
    <t>Umowa na obsługę elektronicznego systemu obsługi urzędu ( E-Urząd) oraz na utrzymanie Biuletynu Informacji Publicznej (BIP), strony www oraz utrzymania do 30 skrzynek E-mail.</t>
  </si>
  <si>
    <t>Umowa na utrzymanie nazwy domen internetowych</t>
  </si>
  <si>
    <t>Gminne Przedszkole</t>
  </si>
  <si>
    <t>Zespół Szkół</t>
  </si>
  <si>
    <t>Umowa dzierżawy kserokopiarki</t>
  </si>
  <si>
    <t>Umowa na usługi porządkowe</t>
  </si>
  <si>
    <t>Umowa na przegl.gasnic i hudrantów</t>
  </si>
  <si>
    <t xml:space="preserve">Umowa na przegl.i konserwaję tel.przemysłowej </t>
  </si>
  <si>
    <t>Umowa na przegl.i konserw.centrali telefonicznej</t>
  </si>
  <si>
    <t>Umowa na usługi bankowe</t>
  </si>
  <si>
    <t>Umowa na przgl.i konserw.elektryczną</t>
  </si>
  <si>
    <t>Umowa na konserwacje kotłowni</t>
  </si>
  <si>
    <t xml:space="preserve">Umowa na nadawanie przesyłek pocztowych
</t>
  </si>
  <si>
    <t>nic dodatk</t>
  </si>
  <si>
    <t>- wydatki majatkowe</t>
  </si>
  <si>
    <t>Wykaz przedsięwzięć do WPF na lata 2011-2015</t>
  </si>
  <si>
    <t>Pierwotnie</t>
  </si>
  <si>
    <t xml:space="preserve">zmiana styczeń </t>
  </si>
  <si>
    <t>"Moje Boisko - Orlik 2012 (boisko piłkarskie oraz boisko wielofunkcyjne wraz zapleczem sanitarno-szatniowym)</t>
  </si>
  <si>
    <t>Przebudowa drogi  transportu rolniczego na odcinku Kiełbice-Żelechowo</t>
  </si>
  <si>
    <t>Modenizacja drogi wewnetrznej w Debogórze przy blokach</t>
  </si>
  <si>
    <t>Modenizacja drogi w Bolkowicach</t>
  </si>
  <si>
    <t>Naprawa drogi Żelechowo Strzelczyn</t>
  </si>
  <si>
    <t>Aktualizacja Planów Odnowy Miejscowości</t>
  </si>
  <si>
    <t>Kredyt wlasne 9</t>
  </si>
  <si>
    <t>Kredyt UE 7</t>
  </si>
  <si>
    <t>Spłata kredytu 7</t>
  </si>
  <si>
    <t>Spłata kredytu 9</t>
  </si>
  <si>
    <t>Wzrost znaczenia kultury na wsi - rozbudowa świetlicy w Żelechowie</t>
  </si>
  <si>
    <t>Remont świetlic wiejskich w miejscowościach :   Pacholęta Ognica Żarczyn</t>
  </si>
  <si>
    <t>wydatki 9</t>
  </si>
  <si>
    <t>wydatki 7</t>
  </si>
  <si>
    <t>dochody 7</t>
  </si>
  <si>
    <t>dochody 9</t>
  </si>
  <si>
    <t>zobowiazania UE 2010</t>
  </si>
  <si>
    <t>Suma</t>
  </si>
  <si>
    <t>krótkoterminowe</t>
  </si>
  <si>
    <t>długoterminowe</t>
  </si>
  <si>
    <t>kwota wyłaczeń na dany rok budzetowy</t>
  </si>
  <si>
    <t>na współfinansowanie (udział własny)</t>
  </si>
  <si>
    <t>w tym długoterminowe</t>
  </si>
  <si>
    <t>7 z roku 2010</t>
  </si>
  <si>
    <t>9 z roku 2010</t>
  </si>
  <si>
    <t xml:space="preserve">Razem </t>
  </si>
  <si>
    <t>GOPS Widuchowa</t>
  </si>
  <si>
    <t xml:space="preserve">zmiana kwiecień-maj </t>
  </si>
  <si>
    <t>Umowa na dożywianie dzieci w szkołach</t>
  </si>
  <si>
    <t>Umowa na dowozy szkolne</t>
  </si>
  <si>
    <t>2012*</t>
  </si>
  <si>
    <t>*) Okres realizacji umowy jest dłuzszy niż ostatni rok dla którego określono limit wydatków ze względu na regulowanie opłaty za usługę z góry.</t>
  </si>
  <si>
    <t>Wywóz nieczystości stałych</t>
  </si>
  <si>
    <t>Obsługa techniczna programu ewidencja ludności</t>
  </si>
  <si>
    <t>zmiana czerwiec</t>
  </si>
  <si>
    <t>zmiana wrzesien</t>
  </si>
  <si>
    <t>zmiana wrzesień</t>
  </si>
  <si>
    <t>zmiana listopad</t>
  </si>
  <si>
    <t>Indywidualizacja procesu nauczania i wychowania uczniów klas I-III szkół podstawowych w gminie Widuchowa</t>
  </si>
  <si>
    <t>Zakup i montaz kontenerów socjalnych</t>
  </si>
  <si>
    <t>zmiana grudzień</t>
  </si>
  <si>
    <t xml:space="preserve">Załącznik 
 do Uchwały Nr XII/104/2011 
 Rady Gminy Widuchowa 
 z dnia 29 grudnia 2011 r.
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</si>
</sst>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name val="Arial"/>
      <family val="2"/>
      <charset val="238"/>
    </font>
    <font>
      <b/>
      <sz val="8"/>
      <name val="Bookman Old Style"/>
      <family val="1"/>
      <charset val="238"/>
    </font>
    <font>
      <sz val="8"/>
      <name val="Bookman Old Style"/>
      <family val="1"/>
      <charset val="238"/>
    </font>
    <font>
      <b/>
      <vertAlign val="superscript"/>
      <sz val="8"/>
      <name val="Bookman Old Style"/>
      <family val="1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40">
    <xf numFmtId="0" fontId="1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3" xfId="0" applyNumberFormat="1" applyFont="1" applyFill="1" applyBorder="1" applyAlignment="1" applyProtection="1">
      <alignment horizontal="left" vertical="top"/>
    </xf>
    <xf numFmtId="0" fontId="1" fillId="0" borderId="4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horizontal="justify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2"/>
    </xf>
    <xf numFmtId="0" fontId="7" fillId="0" borderId="1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right"/>
    </xf>
    <xf numFmtId="1" fontId="3" fillId="0" borderId="1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horizontal="left" vertical="top"/>
    </xf>
    <xf numFmtId="3" fontId="6" fillId="0" borderId="1" xfId="0" applyNumberFormat="1" applyFont="1" applyFill="1" applyBorder="1" applyAlignment="1" applyProtection="1">
      <alignment horizontal="right" vertical="top"/>
    </xf>
    <xf numFmtId="3" fontId="7" fillId="0" borderId="1" xfId="0" applyNumberFormat="1" applyFont="1" applyFill="1" applyBorder="1" applyAlignment="1" applyProtection="1">
      <alignment horizontal="right" vertical="top"/>
    </xf>
    <xf numFmtId="0" fontId="7" fillId="0" borderId="5" xfId="0" applyNumberFormat="1" applyFont="1" applyFill="1" applyBorder="1" applyAlignment="1" applyProtection="1">
      <alignment horizontal="center" vertical="top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center" vertical="center"/>
    </xf>
    <xf numFmtId="3" fontId="7" fillId="0" borderId="5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7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horizontal="right" vertical="top"/>
    </xf>
    <xf numFmtId="3" fontId="2" fillId="0" borderId="1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3" fontId="3" fillId="0" borderId="1" xfId="0" applyNumberFormat="1" applyFont="1" applyFill="1" applyBorder="1" applyAlignment="1" applyProtection="1">
      <alignment horizontal="right" vertical="top"/>
    </xf>
    <xf numFmtId="0" fontId="2" fillId="0" borderId="5" xfId="0" applyNumberFormat="1" applyFont="1" applyFill="1" applyBorder="1" applyAlignment="1" applyProtection="1">
      <alignment horizontal="left" vertical="top"/>
    </xf>
    <xf numFmtId="0" fontId="2" fillId="0" borderId="5" xfId="0" applyNumberFormat="1" applyFont="1" applyFill="1" applyBorder="1" applyAlignment="1" applyProtection="1">
      <alignment horizontal="center" vertical="top"/>
    </xf>
    <xf numFmtId="3" fontId="2" fillId="0" borderId="5" xfId="0" applyNumberFormat="1" applyFont="1" applyFill="1" applyBorder="1" applyAlignment="1" applyProtection="1">
      <alignment horizontal="right" vertical="top"/>
    </xf>
    <xf numFmtId="0" fontId="2" fillId="0" borderId="8" xfId="0" applyNumberFormat="1" applyFont="1" applyFill="1" applyBorder="1" applyAlignment="1" applyProtection="1">
      <alignment vertical="top" wrapText="1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left" vertical="top"/>
    </xf>
    <xf numFmtId="0" fontId="2" fillId="0" borderId="7" xfId="0" applyNumberFormat="1" applyFont="1" applyFill="1" applyBorder="1" applyAlignment="1" applyProtection="1">
      <alignment horizontal="left" vertical="top"/>
    </xf>
    <xf numFmtId="0" fontId="2" fillId="0" borderId="7" xfId="0" applyNumberFormat="1" applyFont="1" applyFill="1" applyBorder="1" applyAlignment="1" applyProtection="1">
      <alignment horizontal="center" vertical="top"/>
    </xf>
    <xf numFmtId="3" fontId="2" fillId="0" borderId="7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vertical="top" wrapText="1"/>
    </xf>
    <xf numFmtId="0" fontId="2" fillId="0" borderId="6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3" fontId="2" fillId="0" borderId="2" xfId="0" applyNumberFormat="1" applyFont="1" applyFill="1" applyBorder="1" applyAlignment="1" applyProtection="1">
      <alignment horizontal="right" vertical="top"/>
    </xf>
    <xf numFmtId="1" fontId="2" fillId="0" borderId="1" xfId="0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>
      <alignment horizontal="left" vertical="top"/>
    </xf>
    <xf numFmtId="1" fontId="2" fillId="0" borderId="9" xfId="0" applyNumberFormat="1" applyFont="1" applyFill="1" applyBorder="1" applyAlignment="1" applyProtection="1">
      <alignment horizontal="right"/>
    </xf>
    <xf numFmtId="0" fontId="2" fillId="0" borderId="0" xfId="0" applyFont="1" applyFill="1">
      <alignment vertical="top"/>
    </xf>
    <xf numFmtId="1" fontId="2" fillId="0" borderId="9" xfId="0" applyNumberFormat="1" applyFont="1" applyFill="1" applyBorder="1" applyAlignment="1" applyProtection="1">
      <alignment horizontal="left" vertical="top"/>
    </xf>
    <xf numFmtId="1" fontId="2" fillId="0" borderId="11" xfId="0" applyNumberFormat="1" applyFont="1" applyFill="1" applyBorder="1" applyAlignment="1" applyProtection="1">
      <alignment horizontal="left" vertical="top"/>
    </xf>
    <xf numFmtId="0" fontId="2" fillId="0" borderId="10" xfId="0" applyNumberFormat="1" applyFont="1" applyFill="1" applyBorder="1" applyAlignment="1" applyProtection="1">
      <alignment horizontal="left" vertical="top"/>
    </xf>
    <xf numFmtId="1" fontId="2" fillId="0" borderId="12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left" vertical="top" wrapText="1"/>
    </xf>
    <xf numFmtId="1" fontId="2" fillId="0" borderId="1" xfId="0" applyNumberFormat="1" applyFont="1" applyFill="1" applyBorder="1" applyAlignment="1" applyProtection="1">
      <alignment horizontal="right" wrapText="1"/>
    </xf>
    <xf numFmtId="0" fontId="1" fillId="0" borderId="8" xfId="0" applyNumberFormat="1" applyFont="1" applyFill="1" applyBorder="1" applyAlignment="1" applyProtection="1">
      <alignment horizontal="left" vertical="top"/>
    </xf>
    <xf numFmtId="0" fontId="1" fillId="0" borderId="8" xfId="0" applyNumberFormat="1" applyFont="1" applyFill="1" applyBorder="1" applyAlignment="1" applyProtection="1">
      <alignment horizontal="right"/>
    </xf>
    <xf numFmtId="0" fontId="1" fillId="0" borderId="4" xfId="0" applyNumberFormat="1" applyFont="1" applyFill="1" applyBorder="1" applyAlignment="1" applyProtection="1">
      <alignment horizontal="right"/>
    </xf>
    <xf numFmtId="0" fontId="1" fillId="0" borderId="8" xfId="0" applyNumberFormat="1" applyFont="1" applyFill="1" applyBorder="1" applyAlignment="1" applyProtection="1">
      <alignment vertical="top"/>
    </xf>
    <xf numFmtId="0" fontId="7" fillId="2" borderId="1" xfId="0" applyNumberFormat="1" applyFont="1" applyFill="1" applyBorder="1" applyAlignment="1" applyProtection="1">
      <alignment horizontal="left" vertical="top"/>
    </xf>
    <xf numFmtId="0" fontId="7" fillId="2" borderId="3" xfId="0" applyNumberFormat="1" applyFont="1" applyFill="1" applyBorder="1" applyAlignment="1" applyProtection="1">
      <alignment horizontal="left" vertical="top"/>
    </xf>
    <xf numFmtId="0" fontId="7" fillId="2" borderId="0" xfId="0" applyNumberFormat="1" applyFont="1" applyFill="1" applyBorder="1" applyAlignment="1" applyProtection="1">
      <alignment horizontal="left" vertical="top"/>
    </xf>
    <xf numFmtId="0" fontId="7" fillId="2" borderId="8" xfId="0" applyNumberFormat="1" applyFont="1" applyFill="1" applyBorder="1" applyAlignment="1" applyProtection="1">
      <alignment horizontal="left" vertical="top"/>
    </xf>
    <xf numFmtId="0" fontId="7" fillId="2" borderId="4" xfId="0" applyNumberFormat="1" applyFont="1" applyFill="1" applyBorder="1" applyAlignment="1" applyProtection="1">
      <alignment horizontal="left" vertical="top"/>
    </xf>
    <xf numFmtId="3" fontId="7" fillId="2" borderId="1" xfId="0" applyNumberFormat="1" applyFont="1" applyFill="1" applyBorder="1" applyAlignment="1" applyProtection="1">
      <alignment horizontal="right" vertical="top"/>
    </xf>
    <xf numFmtId="0" fontId="1" fillId="2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 wrapText="1"/>
    </xf>
    <xf numFmtId="0" fontId="7" fillId="3" borderId="1" xfId="0" applyNumberFormat="1" applyFont="1" applyFill="1" applyBorder="1" applyAlignment="1" applyProtection="1">
      <alignment horizontal="left" vertical="top"/>
    </xf>
    <xf numFmtId="0" fontId="7" fillId="3" borderId="3" xfId="0" applyNumberFormat="1" applyFont="1" applyFill="1" applyBorder="1" applyAlignment="1" applyProtection="1">
      <alignment horizontal="left" vertical="top"/>
    </xf>
    <xf numFmtId="0" fontId="7" fillId="3" borderId="0" xfId="0" applyNumberFormat="1" applyFont="1" applyFill="1" applyBorder="1" applyAlignment="1" applyProtection="1">
      <alignment horizontal="left" vertical="top"/>
    </xf>
    <xf numFmtId="0" fontId="7" fillId="3" borderId="8" xfId="0" applyNumberFormat="1" applyFont="1" applyFill="1" applyBorder="1" applyAlignment="1" applyProtection="1">
      <alignment horizontal="left" vertical="top"/>
    </xf>
    <xf numFmtId="0" fontId="7" fillId="3" borderId="4" xfId="0" applyNumberFormat="1" applyFont="1" applyFill="1" applyBorder="1" applyAlignment="1" applyProtection="1">
      <alignment horizontal="left" vertical="top"/>
    </xf>
    <xf numFmtId="3" fontId="7" fillId="3" borderId="1" xfId="0" applyNumberFormat="1" applyFont="1" applyFill="1" applyBorder="1" applyAlignment="1" applyProtection="1">
      <alignment horizontal="right" vertical="top"/>
    </xf>
    <xf numFmtId="3" fontId="7" fillId="0" borderId="0" xfId="0" applyNumberFormat="1" applyFont="1" applyFill="1" applyBorder="1" applyAlignment="1" applyProtection="1">
      <alignment horizontal="right" vertical="top"/>
    </xf>
    <xf numFmtId="0" fontId="7" fillId="4" borderId="1" xfId="0" applyNumberFormat="1" applyFont="1" applyFill="1" applyBorder="1" applyAlignment="1" applyProtection="1">
      <alignment horizontal="left" vertical="top"/>
    </xf>
    <xf numFmtId="0" fontId="7" fillId="4" borderId="3" xfId="0" applyNumberFormat="1" applyFont="1" applyFill="1" applyBorder="1" applyAlignment="1" applyProtection="1">
      <alignment horizontal="left" vertical="top"/>
    </xf>
    <xf numFmtId="0" fontId="7" fillId="4" borderId="0" xfId="0" applyNumberFormat="1" applyFont="1" applyFill="1" applyBorder="1" applyAlignment="1" applyProtection="1">
      <alignment horizontal="left" vertical="top"/>
    </xf>
    <xf numFmtId="0" fontId="7" fillId="4" borderId="8" xfId="0" applyNumberFormat="1" applyFont="1" applyFill="1" applyBorder="1" applyAlignment="1" applyProtection="1">
      <alignment horizontal="left" vertical="top"/>
    </xf>
    <xf numFmtId="0" fontId="7" fillId="4" borderId="4" xfId="0" applyNumberFormat="1" applyFont="1" applyFill="1" applyBorder="1" applyAlignment="1" applyProtection="1">
      <alignment horizontal="left" vertical="top"/>
    </xf>
    <xf numFmtId="3" fontId="7" fillId="4" borderId="1" xfId="0" applyNumberFormat="1" applyFont="1" applyFill="1" applyBorder="1" applyAlignment="1" applyProtection="1">
      <alignment horizontal="right" vertical="top"/>
    </xf>
    <xf numFmtId="4" fontId="7" fillId="3" borderId="1" xfId="0" applyNumberFormat="1" applyFont="1" applyFill="1" applyBorder="1" applyAlignment="1" applyProtection="1">
      <alignment horizontal="right" vertical="top"/>
    </xf>
    <xf numFmtId="4" fontId="7" fillId="0" borderId="1" xfId="0" applyNumberFormat="1" applyFont="1" applyFill="1" applyBorder="1" applyAlignment="1" applyProtection="1">
      <alignment horizontal="right" vertical="top"/>
    </xf>
    <xf numFmtId="4" fontId="7" fillId="0" borderId="5" xfId="0" applyNumberFormat="1" applyFont="1" applyFill="1" applyBorder="1" applyAlignment="1" applyProtection="1">
      <alignment horizontal="right" vertical="top"/>
    </xf>
    <xf numFmtId="4" fontId="7" fillId="2" borderId="1" xfId="0" applyNumberFormat="1" applyFont="1" applyFill="1" applyBorder="1" applyAlignment="1" applyProtection="1">
      <alignment horizontal="right" vertical="top"/>
    </xf>
    <xf numFmtId="4" fontId="7" fillId="4" borderId="1" xfId="0" applyNumberFormat="1" applyFont="1" applyFill="1" applyBorder="1" applyAlignment="1" applyProtection="1">
      <alignment horizontal="right" vertical="top"/>
    </xf>
    <xf numFmtId="4" fontId="7" fillId="0" borderId="0" xfId="0" applyNumberFormat="1" applyFont="1" applyFill="1" applyBorder="1" applyAlignment="1" applyProtection="1">
      <alignment horizontal="right" vertical="top"/>
    </xf>
    <xf numFmtId="0" fontId="7" fillId="5" borderId="1" xfId="0" applyNumberFormat="1" applyFont="1" applyFill="1" applyBorder="1" applyAlignment="1" applyProtection="1">
      <alignment horizontal="left" vertical="top"/>
    </xf>
    <xf numFmtId="0" fontId="7" fillId="5" borderId="3" xfId="0" applyNumberFormat="1" applyFont="1" applyFill="1" applyBorder="1" applyAlignment="1" applyProtection="1">
      <alignment horizontal="left" vertical="top"/>
    </xf>
    <xf numFmtId="0" fontId="7" fillId="5" borderId="0" xfId="0" applyNumberFormat="1" applyFont="1" applyFill="1" applyBorder="1" applyAlignment="1" applyProtection="1">
      <alignment horizontal="left" vertical="top"/>
    </xf>
    <xf numFmtId="0" fontId="7" fillId="5" borderId="8" xfId="0" applyNumberFormat="1" applyFont="1" applyFill="1" applyBorder="1" applyAlignment="1" applyProtection="1">
      <alignment horizontal="left" vertical="top"/>
    </xf>
    <xf numFmtId="0" fontId="7" fillId="5" borderId="4" xfId="0" applyNumberFormat="1" applyFont="1" applyFill="1" applyBorder="1" applyAlignment="1" applyProtection="1">
      <alignment horizontal="left" vertical="top"/>
    </xf>
    <xf numFmtId="3" fontId="7" fillId="5" borderId="1" xfId="0" applyNumberFormat="1" applyFont="1" applyFill="1" applyBorder="1" applyAlignment="1" applyProtection="1">
      <alignment horizontal="right" vertical="top"/>
    </xf>
    <xf numFmtId="4" fontId="7" fillId="5" borderId="1" xfId="0" applyNumberFormat="1" applyFont="1" applyFill="1" applyBorder="1" applyAlignment="1" applyProtection="1">
      <alignment horizontal="right" vertical="top"/>
    </xf>
    <xf numFmtId="0" fontId="7" fillId="6" borderId="1" xfId="0" applyNumberFormat="1" applyFont="1" applyFill="1" applyBorder="1" applyAlignment="1" applyProtection="1">
      <alignment horizontal="left" vertical="top"/>
    </xf>
    <xf numFmtId="0" fontId="7" fillId="6" borderId="3" xfId="0" applyNumberFormat="1" applyFont="1" applyFill="1" applyBorder="1" applyAlignment="1" applyProtection="1">
      <alignment horizontal="left" vertical="top"/>
    </xf>
    <xf numFmtId="0" fontId="7" fillId="6" borderId="0" xfId="0" applyNumberFormat="1" applyFont="1" applyFill="1" applyBorder="1" applyAlignment="1" applyProtection="1">
      <alignment horizontal="left" vertical="top"/>
    </xf>
    <xf numFmtId="0" fontId="7" fillId="6" borderId="8" xfId="0" applyNumberFormat="1" applyFont="1" applyFill="1" applyBorder="1" applyAlignment="1" applyProtection="1">
      <alignment horizontal="left" vertical="top"/>
    </xf>
    <xf numFmtId="0" fontId="7" fillId="6" borderId="4" xfId="0" applyNumberFormat="1" applyFont="1" applyFill="1" applyBorder="1" applyAlignment="1" applyProtection="1">
      <alignment horizontal="left" vertical="top"/>
    </xf>
    <xf numFmtId="3" fontId="7" fillId="6" borderId="1" xfId="0" applyNumberFormat="1" applyFont="1" applyFill="1" applyBorder="1" applyAlignment="1" applyProtection="1">
      <alignment horizontal="right" vertical="top"/>
    </xf>
    <xf numFmtId="4" fontId="7" fillId="6" borderId="1" xfId="0" applyNumberFormat="1" applyFont="1" applyFill="1" applyBorder="1" applyAlignment="1" applyProtection="1">
      <alignment horizontal="right" vertical="top"/>
    </xf>
    <xf numFmtId="4" fontId="1" fillId="0" borderId="0" xfId="0" applyNumberFormat="1" applyFont="1" applyFill="1" applyBorder="1" applyAlignment="1" applyProtection="1">
      <alignment vertical="top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3" fillId="0" borderId="3" xfId="0" applyNumberFormat="1" applyFont="1" applyFill="1" applyBorder="1" applyAlignment="1" applyProtection="1">
      <alignment horizontal="left" vertical="top"/>
    </xf>
    <xf numFmtId="0" fontId="3" fillId="0" borderId="8" xfId="0" applyNumberFormat="1" applyFont="1" applyFill="1" applyBorder="1" applyAlignment="1" applyProtection="1">
      <alignment horizontal="left" vertical="top"/>
    </xf>
    <xf numFmtId="0" fontId="3" fillId="0" borderId="4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8" xfId="0" applyNumberFormat="1" applyFont="1" applyFill="1" applyBorder="1" applyAlignment="1" applyProtection="1">
      <alignment horizontal="left" vertical="top"/>
    </xf>
    <xf numFmtId="0" fontId="2" fillId="0" borderId="4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8" xfId="0" applyNumberFormat="1" applyFont="1" applyFill="1" applyBorder="1" applyAlignment="1" applyProtection="1">
      <alignment horizontal="left" vertical="top" wrapText="1"/>
    </xf>
    <xf numFmtId="0" fontId="2" fillId="0" borderId="4" xfId="0" applyNumberFormat="1" applyFont="1" applyFill="1" applyBorder="1" applyAlignment="1" applyProtection="1">
      <alignment horizontal="left" vertical="top" wrapText="1"/>
    </xf>
    <xf numFmtId="0" fontId="3" fillId="0" borderId="13" xfId="0" applyNumberFormat="1" applyFont="1" applyFill="1" applyBorder="1" applyAlignment="1" applyProtection="1">
      <alignment horizontal="left" vertical="top"/>
    </xf>
    <xf numFmtId="0" fontId="3" fillId="0" borderId="14" xfId="0" applyNumberFormat="1" applyFont="1" applyFill="1" applyBorder="1" applyAlignment="1" applyProtection="1">
      <alignment horizontal="left" vertical="top"/>
    </xf>
    <xf numFmtId="0" fontId="3" fillId="0" borderId="15" xfId="0" applyNumberFormat="1" applyFont="1" applyFill="1" applyBorder="1" applyAlignment="1" applyProtection="1">
      <alignment horizontal="left" vertical="top"/>
    </xf>
    <xf numFmtId="0" fontId="6" fillId="0" borderId="5" xfId="0" applyNumberFormat="1" applyFont="1" applyFill="1" applyBorder="1" applyAlignment="1" applyProtection="1">
      <alignment horizontal="left" vertical="center" wrapText="1" indent="1"/>
    </xf>
    <xf numFmtId="0" fontId="6" fillId="0" borderId="2" xfId="0" applyNumberFormat="1" applyFont="1" applyFill="1" applyBorder="1" applyAlignment="1" applyProtection="1">
      <alignment horizontal="left" vertical="center" wrapText="1" indent="1"/>
    </xf>
    <xf numFmtId="0" fontId="6" fillId="0" borderId="3" xfId="0" applyNumberFormat="1" applyFont="1" applyFill="1" applyBorder="1" applyAlignment="1" applyProtection="1">
      <alignment horizontal="left" vertical="top"/>
    </xf>
    <xf numFmtId="0" fontId="6" fillId="0" borderId="8" xfId="0" applyNumberFormat="1" applyFont="1" applyFill="1" applyBorder="1" applyAlignment="1" applyProtection="1">
      <alignment horizontal="left" vertical="top"/>
    </xf>
    <xf numFmtId="0" fontId="6" fillId="0" borderId="4" xfId="0" applyNumberFormat="1" applyFont="1" applyFill="1" applyBorder="1" applyAlignment="1" applyProtection="1">
      <alignment horizontal="left" vertical="top"/>
    </xf>
    <xf numFmtId="0" fontId="7" fillId="0" borderId="3" xfId="0" applyNumberFormat="1" applyFont="1" applyFill="1" applyBorder="1" applyAlignment="1" applyProtection="1">
      <alignment horizontal="left" vertical="top"/>
    </xf>
    <xf numFmtId="0" fontId="7" fillId="0" borderId="8" xfId="0" applyNumberFormat="1" applyFont="1" applyFill="1" applyBorder="1" applyAlignment="1" applyProtection="1">
      <alignment horizontal="left" vertical="top"/>
    </xf>
    <xf numFmtId="0" fontId="7" fillId="0" borderId="4" xfId="0" applyNumberFormat="1" applyFont="1" applyFill="1" applyBorder="1" applyAlignment="1" applyProtection="1">
      <alignment horizontal="left" vertical="top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6" fillId="0" borderId="8" xfId="0" applyNumberFormat="1" applyFont="1" applyFill="1" applyBorder="1" applyAlignment="1" applyProtection="1">
      <alignment horizontal="left" vertical="top" wrapText="1"/>
    </xf>
    <xf numFmtId="0" fontId="6" fillId="0" borderId="4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left" vertical="center" wrapText="1" indent="4"/>
    </xf>
    <xf numFmtId="0" fontId="6" fillId="0" borderId="8" xfId="0" applyNumberFormat="1" applyFont="1" applyFill="1" applyBorder="1" applyAlignment="1" applyProtection="1">
      <alignment horizontal="left" vertical="center" wrapText="1" indent="4"/>
    </xf>
    <xf numFmtId="0" fontId="6" fillId="0" borderId="4" xfId="0" applyNumberFormat="1" applyFont="1" applyFill="1" applyBorder="1" applyAlignment="1" applyProtection="1">
      <alignment horizontal="left" vertical="center" wrapText="1" indent="4"/>
    </xf>
    <xf numFmtId="0" fontId="6" fillId="0" borderId="5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left" vertical="center"/>
    </xf>
    <xf numFmtId="0" fontId="6" fillId="0" borderId="2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 indent="12"/>
    </xf>
    <xf numFmtId="0" fontId="6" fillId="0" borderId="2" xfId="0" applyNumberFormat="1" applyFont="1" applyFill="1" applyBorder="1" applyAlignment="1" applyProtection="1">
      <alignment horizontal="left" vertical="center" indent="12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49" fontId="7" fillId="0" borderId="3" xfId="0" applyNumberFormat="1" applyFont="1" applyFill="1" applyBorder="1" applyAlignment="1" applyProtection="1">
      <alignment horizontal="left" vertical="top"/>
    </xf>
    <xf numFmtId="49" fontId="7" fillId="0" borderId="8" xfId="0" applyNumberFormat="1" applyFont="1" applyFill="1" applyBorder="1" applyAlignment="1" applyProtection="1">
      <alignment horizontal="left" vertical="top"/>
    </xf>
    <xf numFmtId="49" fontId="7" fillId="0" borderId="4" xfId="0" applyNumberFormat="1" applyFont="1" applyFill="1" applyBorder="1" applyAlignment="1" applyProtection="1">
      <alignment horizontal="left" vertical="top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7"/>
  <sheetViews>
    <sheetView tabSelected="1" view="pageBreakPreview" topLeftCell="F1" zoomScaleNormal="100" zoomScaleSheetLayoutView="100" workbookViewId="0">
      <selection activeCell="N8" sqref="N8"/>
    </sheetView>
  </sheetViews>
  <sheetFormatPr defaultRowHeight="12.75"/>
  <cols>
    <col min="1" max="1" width="3.85546875" customWidth="1"/>
    <col min="2" max="2" width="61.7109375" customWidth="1"/>
    <col min="3" max="3" width="17.7109375" customWidth="1"/>
    <col min="4" max="4" width="10.85546875" customWidth="1"/>
    <col min="5" max="5" width="10.5703125" customWidth="1"/>
    <col min="6" max="7" width="12" customWidth="1"/>
    <col min="8" max="8" width="10.85546875" customWidth="1"/>
    <col min="9" max="9" width="9.5703125" customWidth="1"/>
    <col min="10" max="10" width="9.85546875" customWidth="1"/>
    <col min="11" max="11" width="9.5703125" customWidth="1"/>
    <col min="12" max="12" width="14.42578125" customWidth="1"/>
  </cols>
  <sheetData>
    <row r="1" spans="1:15" ht="57" customHeight="1">
      <c r="I1" s="102" t="s">
        <v>109</v>
      </c>
      <c r="J1" s="102"/>
      <c r="K1" s="102"/>
      <c r="L1" s="102"/>
    </row>
    <row r="2" spans="1:15">
      <c r="A2" s="4"/>
      <c r="B2" s="6" t="s">
        <v>65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5">
      <c r="A3" s="131" t="s">
        <v>0</v>
      </c>
      <c r="B3" s="133" t="s">
        <v>1</v>
      </c>
      <c r="C3" s="129" t="s">
        <v>8</v>
      </c>
      <c r="D3" s="135" t="s">
        <v>9</v>
      </c>
      <c r="E3" s="136"/>
      <c r="F3" s="129" t="s">
        <v>12</v>
      </c>
      <c r="G3" s="126" t="s">
        <v>13</v>
      </c>
      <c r="H3" s="127"/>
      <c r="I3" s="127"/>
      <c r="J3" s="127"/>
      <c r="K3" s="128"/>
      <c r="L3" s="115" t="s">
        <v>34</v>
      </c>
    </row>
    <row r="4" spans="1:15">
      <c r="A4" s="132"/>
      <c r="B4" s="134"/>
      <c r="C4" s="130"/>
      <c r="D4" s="7" t="s">
        <v>10</v>
      </c>
      <c r="E4" s="8" t="s">
        <v>11</v>
      </c>
      <c r="F4" s="130"/>
      <c r="G4" s="7" t="s">
        <v>14</v>
      </c>
      <c r="H4" s="7" t="s">
        <v>15</v>
      </c>
      <c r="I4" s="7" t="s">
        <v>16</v>
      </c>
      <c r="J4" s="7" t="s">
        <v>17</v>
      </c>
      <c r="K4" s="9">
        <v>2015</v>
      </c>
      <c r="L4" s="116"/>
    </row>
    <row r="5" spans="1:15" s="14" customFormat="1">
      <c r="A5" s="15"/>
      <c r="B5" s="117" t="s">
        <v>2</v>
      </c>
      <c r="C5" s="118"/>
      <c r="D5" s="118"/>
      <c r="E5" s="119"/>
      <c r="F5" s="16">
        <f>SUM(F6:F7)</f>
        <v>20655070.300000001</v>
      </c>
      <c r="G5" s="16">
        <f t="shared" ref="G5:L5" si="0">SUM(G6:G7)</f>
        <v>8944264.8800000008</v>
      </c>
      <c r="H5" s="16">
        <f t="shared" si="0"/>
        <v>3970689</v>
      </c>
      <c r="I5" s="16">
        <f t="shared" si="0"/>
        <v>2126058</v>
      </c>
      <c r="J5" s="16">
        <f t="shared" si="0"/>
        <v>120142</v>
      </c>
      <c r="K5" s="16">
        <f t="shared" si="0"/>
        <v>10456</v>
      </c>
      <c r="L5" s="16">
        <f t="shared" si="0"/>
        <v>5933873</v>
      </c>
    </row>
    <row r="6" spans="1:15">
      <c r="A6" s="5"/>
      <c r="B6" s="120" t="s">
        <v>3</v>
      </c>
      <c r="C6" s="121"/>
      <c r="D6" s="121"/>
      <c r="E6" s="122"/>
      <c r="F6" s="17">
        <f t="shared" ref="F6:L7" si="1">SUM(F9,F115,F234)</f>
        <v>3118823.3</v>
      </c>
      <c r="G6" s="17">
        <f t="shared" si="1"/>
        <v>788572.88</v>
      </c>
      <c r="H6" s="17">
        <f t="shared" si="1"/>
        <v>806175</v>
      </c>
      <c r="I6" s="17">
        <f t="shared" si="1"/>
        <v>370149</v>
      </c>
      <c r="J6" s="17">
        <f t="shared" si="1"/>
        <v>109080</v>
      </c>
      <c r="K6" s="17">
        <f t="shared" si="1"/>
        <v>0</v>
      </c>
      <c r="L6" s="17">
        <f t="shared" si="1"/>
        <v>1636116</v>
      </c>
    </row>
    <row r="7" spans="1:15">
      <c r="A7" s="5"/>
      <c r="B7" s="120" t="s">
        <v>4</v>
      </c>
      <c r="C7" s="121"/>
      <c r="D7" s="121"/>
      <c r="E7" s="122"/>
      <c r="F7" s="17">
        <f t="shared" si="1"/>
        <v>17536247</v>
      </c>
      <c r="G7" s="17">
        <f t="shared" si="1"/>
        <v>8155692</v>
      </c>
      <c r="H7" s="17">
        <f t="shared" si="1"/>
        <v>3164514</v>
      </c>
      <c r="I7" s="17">
        <f t="shared" si="1"/>
        <v>1755909</v>
      </c>
      <c r="J7" s="17">
        <f t="shared" si="1"/>
        <v>11062</v>
      </c>
      <c r="K7" s="17">
        <f t="shared" si="1"/>
        <v>10456</v>
      </c>
      <c r="L7" s="17">
        <f t="shared" si="1"/>
        <v>4297757</v>
      </c>
    </row>
    <row r="8" spans="1:15" s="14" customFormat="1">
      <c r="A8" s="15"/>
      <c r="B8" s="117" t="s">
        <v>5</v>
      </c>
      <c r="C8" s="118"/>
      <c r="D8" s="118"/>
      <c r="E8" s="119"/>
      <c r="F8" s="16">
        <f>SUM(F9:F10)</f>
        <v>17750431</v>
      </c>
      <c r="G8" s="16">
        <f t="shared" ref="G8:L8" si="2">SUM(G9:G10)</f>
        <v>8229023</v>
      </c>
      <c r="H8" s="16">
        <f t="shared" si="2"/>
        <v>3305367</v>
      </c>
      <c r="I8" s="16">
        <f t="shared" si="2"/>
        <v>1755909</v>
      </c>
      <c r="J8" s="16">
        <f t="shared" si="2"/>
        <v>11062</v>
      </c>
      <c r="K8" s="16">
        <f t="shared" si="2"/>
        <v>10456</v>
      </c>
      <c r="L8" s="16">
        <f t="shared" si="2"/>
        <v>4470571</v>
      </c>
    </row>
    <row r="9" spans="1:15">
      <c r="A9" s="5"/>
      <c r="B9" s="120" t="s">
        <v>3</v>
      </c>
      <c r="C9" s="121"/>
      <c r="D9" s="121"/>
      <c r="E9" s="122"/>
      <c r="F9" s="17">
        <f>SUM(F12,F39,F43)</f>
        <v>214184</v>
      </c>
      <c r="G9" s="17">
        <f t="shared" ref="G9:L9" si="3">SUM(G12,G39,G43)</f>
        <v>73331</v>
      </c>
      <c r="H9" s="17">
        <f t="shared" si="3"/>
        <v>140853</v>
      </c>
      <c r="I9" s="17">
        <f t="shared" si="3"/>
        <v>0</v>
      </c>
      <c r="J9" s="17">
        <f t="shared" si="3"/>
        <v>0</v>
      </c>
      <c r="K9" s="17">
        <f t="shared" si="3"/>
        <v>0</v>
      </c>
      <c r="L9" s="17">
        <f t="shared" si="3"/>
        <v>172814</v>
      </c>
    </row>
    <row r="10" spans="1:15">
      <c r="A10" s="5"/>
      <c r="B10" s="120" t="s">
        <v>4</v>
      </c>
      <c r="C10" s="121"/>
      <c r="D10" s="121"/>
      <c r="E10" s="122"/>
      <c r="F10" s="17">
        <f>SUM(F13,F40,F44)</f>
        <v>17536247</v>
      </c>
      <c r="G10" s="17">
        <f t="shared" ref="G10:L10" si="4">SUM(G13,G40,G44)</f>
        <v>8155692</v>
      </c>
      <c r="H10" s="17">
        <f t="shared" si="4"/>
        <v>3164514</v>
      </c>
      <c r="I10" s="17">
        <f t="shared" si="4"/>
        <v>1755909</v>
      </c>
      <c r="J10" s="17">
        <f t="shared" si="4"/>
        <v>11062</v>
      </c>
      <c r="K10" s="17">
        <f t="shared" si="4"/>
        <v>10456</v>
      </c>
      <c r="L10" s="17">
        <f t="shared" si="4"/>
        <v>4297757</v>
      </c>
    </row>
    <row r="11" spans="1:15" s="14" customFormat="1" ht="25.5" customHeight="1">
      <c r="A11" s="15"/>
      <c r="B11" s="123" t="s">
        <v>6</v>
      </c>
      <c r="C11" s="124"/>
      <c r="D11" s="124"/>
      <c r="E11" s="125"/>
      <c r="F11" s="16">
        <f>SUM(F12:F13)</f>
        <v>10955719</v>
      </c>
      <c r="G11" s="16">
        <f t="shared" ref="G11:L11" si="5">SUM(G12:G13)</f>
        <v>6553381</v>
      </c>
      <c r="H11" s="16">
        <f t="shared" si="5"/>
        <v>1512209</v>
      </c>
      <c r="I11" s="16">
        <f t="shared" si="5"/>
        <v>1744242</v>
      </c>
      <c r="J11" s="16">
        <f t="shared" si="5"/>
        <v>0</v>
      </c>
      <c r="K11" s="16">
        <f t="shared" si="5"/>
        <v>0</v>
      </c>
      <c r="L11" s="16">
        <f t="shared" si="5"/>
        <v>3838336</v>
      </c>
    </row>
    <row r="12" spans="1:15">
      <c r="A12" s="5"/>
      <c r="B12" s="120" t="s">
        <v>3</v>
      </c>
      <c r="C12" s="121"/>
      <c r="D12" s="121"/>
      <c r="E12" s="122"/>
      <c r="F12" s="17">
        <f>SUM(F15,F22,F25,F31)</f>
        <v>93009</v>
      </c>
      <c r="G12" s="17">
        <f t="shared" ref="G12:L12" si="6">SUM(G15,G22,G25,G31)</f>
        <v>8800</v>
      </c>
      <c r="H12" s="17">
        <f t="shared" si="6"/>
        <v>84209</v>
      </c>
      <c r="I12" s="17">
        <f t="shared" si="6"/>
        <v>0</v>
      </c>
      <c r="J12" s="17">
        <f t="shared" si="6"/>
        <v>0</v>
      </c>
      <c r="K12" s="17">
        <f t="shared" si="6"/>
        <v>0</v>
      </c>
      <c r="L12" s="17">
        <f t="shared" si="6"/>
        <v>93009</v>
      </c>
    </row>
    <row r="13" spans="1:15">
      <c r="A13" s="5"/>
      <c r="B13" s="120" t="s">
        <v>4</v>
      </c>
      <c r="C13" s="121"/>
      <c r="D13" s="121"/>
      <c r="E13" s="122"/>
      <c r="F13" s="17">
        <f>SUM(F16,F23,F26,F32)</f>
        <v>10862710</v>
      </c>
      <c r="G13" s="17">
        <f t="shared" ref="G13:L13" si="7">SUM(G16,G23,G26,G32)</f>
        <v>6544581</v>
      </c>
      <c r="H13" s="17">
        <f t="shared" si="7"/>
        <v>1428000</v>
      </c>
      <c r="I13" s="17">
        <f t="shared" si="7"/>
        <v>1744242</v>
      </c>
      <c r="J13" s="17">
        <f t="shared" si="7"/>
        <v>0</v>
      </c>
      <c r="K13" s="17">
        <f t="shared" si="7"/>
        <v>0</v>
      </c>
      <c r="L13" s="17">
        <f t="shared" si="7"/>
        <v>3745327</v>
      </c>
    </row>
    <row r="14" spans="1:15" ht="38.25">
      <c r="A14" s="18">
        <v>1</v>
      </c>
      <c r="B14" s="19" t="s">
        <v>21</v>
      </c>
      <c r="C14" s="20" t="s">
        <v>23</v>
      </c>
      <c r="D14" s="18">
        <v>2010</v>
      </c>
      <c r="E14" s="18">
        <v>2011</v>
      </c>
      <c r="F14" s="21">
        <f>SUM(F15:F16)</f>
        <v>2536042</v>
      </c>
      <c r="G14" s="21">
        <f t="shared" ref="G14:L14" si="8">SUM(G15:G16)</f>
        <v>1482966</v>
      </c>
      <c r="H14" s="21">
        <f t="shared" si="8"/>
        <v>0</v>
      </c>
      <c r="I14" s="21">
        <f t="shared" si="8"/>
        <v>0</v>
      </c>
      <c r="J14" s="21">
        <f t="shared" si="8"/>
        <v>0</v>
      </c>
      <c r="K14" s="21">
        <f t="shared" si="8"/>
        <v>0</v>
      </c>
      <c r="L14" s="21">
        <f t="shared" si="8"/>
        <v>420085</v>
      </c>
      <c r="M14" t="s">
        <v>63</v>
      </c>
      <c r="N14" t="str">
        <f>IF(F14&gt;=SUM(G14:K14),"OK.","Błąd")</f>
        <v>OK.</v>
      </c>
      <c r="O14" t="str">
        <f>IF(L14&lt;=SUM(G14:K14),"OK.","Błąd")</f>
        <v>OK.</v>
      </c>
    </row>
    <row r="15" spans="1:15">
      <c r="A15" s="5"/>
      <c r="B15" s="120" t="s">
        <v>3</v>
      </c>
      <c r="C15" s="121"/>
      <c r="D15" s="121"/>
      <c r="E15" s="122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O15" t="str">
        <f t="shared" ref="O15:O78" si="9">IF(L15&lt;=SUM(G15:K15),"OK.","Błąd")</f>
        <v>OK.</v>
      </c>
    </row>
    <row r="16" spans="1:15">
      <c r="A16" s="5"/>
      <c r="B16" s="120" t="s">
        <v>4</v>
      </c>
      <c r="C16" s="121"/>
      <c r="D16" s="121"/>
      <c r="E16" s="122"/>
      <c r="F16" s="17">
        <f>SUM(F17:F20)</f>
        <v>2536042</v>
      </c>
      <c r="G16" s="17">
        <f t="shared" ref="G16:L16" si="10">SUM(G17:G20)</f>
        <v>1482966</v>
      </c>
      <c r="H16" s="17">
        <f t="shared" si="10"/>
        <v>0</v>
      </c>
      <c r="I16" s="17">
        <f t="shared" si="10"/>
        <v>0</v>
      </c>
      <c r="J16" s="17">
        <f t="shared" si="10"/>
        <v>0</v>
      </c>
      <c r="K16" s="17">
        <f t="shared" si="10"/>
        <v>0</v>
      </c>
      <c r="L16" s="17">
        <f t="shared" si="10"/>
        <v>420085</v>
      </c>
      <c r="O16" t="str">
        <f t="shared" si="9"/>
        <v>OK.</v>
      </c>
    </row>
    <row r="17" spans="1:15" s="63" customFormat="1" hidden="1">
      <c r="A17" s="57"/>
      <c r="B17" s="58" t="s">
        <v>66</v>
      </c>
      <c r="C17" s="59"/>
      <c r="D17" s="60"/>
      <c r="E17" s="61"/>
      <c r="F17" s="62">
        <v>2116042</v>
      </c>
      <c r="G17" s="62">
        <v>1062881</v>
      </c>
      <c r="H17" s="62"/>
      <c r="I17" s="62"/>
      <c r="J17" s="62"/>
      <c r="K17" s="62"/>
      <c r="L17" s="62"/>
      <c r="O17" t="str">
        <f t="shared" si="9"/>
        <v>OK.</v>
      </c>
    </row>
    <row r="18" spans="1:15" s="63" customFormat="1" hidden="1">
      <c r="A18" s="57"/>
      <c r="B18" s="58" t="s">
        <v>67</v>
      </c>
      <c r="C18" s="59"/>
      <c r="D18" s="60"/>
      <c r="E18" s="61"/>
      <c r="F18" s="62">
        <v>390000</v>
      </c>
      <c r="G18" s="62">
        <v>390000</v>
      </c>
      <c r="H18" s="62"/>
      <c r="I18" s="62"/>
      <c r="J18" s="62"/>
      <c r="K18" s="62"/>
      <c r="L18" s="62">
        <v>390000</v>
      </c>
      <c r="O18" t="str">
        <f t="shared" si="9"/>
        <v>OK.</v>
      </c>
    </row>
    <row r="19" spans="1:15" s="63" customFormat="1" hidden="1">
      <c r="A19" s="57"/>
      <c r="B19" s="58" t="s">
        <v>103</v>
      </c>
      <c r="C19" s="59"/>
      <c r="D19" s="60"/>
      <c r="E19" s="61"/>
      <c r="F19" s="62">
        <v>0</v>
      </c>
      <c r="G19" s="62">
        <v>85</v>
      </c>
      <c r="H19" s="62">
        <v>0</v>
      </c>
      <c r="I19" s="62">
        <v>0</v>
      </c>
      <c r="J19" s="62">
        <v>0</v>
      </c>
      <c r="K19" s="62">
        <v>0</v>
      </c>
      <c r="L19" s="62">
        <v>85</v>
      </c>
      <c r="N19"/>
      <c r="O19" t="str">
        <f t="shared" si="9"/>
        <v>OK.</v>
      </c>
    </row>
    <row r="20" spans="1:15" s="63" customFormat="1" hidden="1">
      <c r="A20" s="57"/>
      <c r="B20" s="58" t="s">
        <v>105</v>
      </c>
      <c r="C20" s="59"/>
      <c r="D20" s="60"/>
      <c r="E20" s="61"/>
      <c r="F20" s="62">
        <v>30000</v>
      </c>
      <c r="G20" s="62">
        <v>30000</v>
      </c>
      <c r="H20" s="62">
        <v>0</v>
      </c>
      <c r="I20" s="62">
        <v>0</v>
      </c>
      <c r="J20" s="62">
        <v>0</v>
      </c>
      <c r="K20" s="62">
        <v>0</v>
      </c>
      <c r="L20" s="62">
        <v>30000</v>
      </c>
      <c r="N20"/>
      <c r="O20" t="str">
        <f t="shared" si="9"/>
        <v>OK.</v>
      </c>
    </row>
    <row r="21" spans="1:15" ht="25.5" customHeight="1">
      <c r="A21" s="9">
        <v>2</v>
      </c>
      <c r="B21" s="22" t="s">
        <v>22</v>
      </c>
      <c r="C21" s="23" t="s">
        <v>23</v>
      </c>
      <c r="D21" s="9">
        <v>2011</v>
      </c>
      <c r="E21" s="9">
        <v>2013</v>
      </c>
      <c r="F21" s="17">
        <f>SUM(F22:F23)</f>
        <v>3325242</v>
      </c>
      <c r="G21" s="17">
        <f t="shared" ref="G21:L21" si="11">SUM(G22:G23)</f>
        <v>133000</v>
      </c>
      <c r="H21" s="17">
        <f t="shared" si="11"/>
        <v>1428000</v>
      </c>
      <c r="I21" s="17">
        <f>SUM(I22:I23)</f>
        <v>1744242</v>
      </c>
      <c r="J21" s="17">
        <f t="shared" si="11"/>
        <v>0</v>
      </c>
      <c r="K21" s="17">
        <f t="shared" si="11"/>
        <v>0</v>
      </c>
      <c r="L21" s="17">
        <f t="shared" si="11"/>
        <v>3305242</v>
      </c>
      <c r="N21" t="str">
        <f>IF(F21&gt;=SUM(G21:K21),"OK.","Błąd")</f>
        <v>OK.</v>
      </c>
      <c r="O21" t="str">
        <f t="shared" si="9"/>
        <v>OK.</v>
      </c>
    </row>
    <row r="22" spans="1:15">
      <c r="A22" s="5"/>
      <c r="B22" s="120" t="s">
        <v>3</v>
      </c>
      <c r="C22" s="121"/>
      <c r="D22" s="121"/>
      <c r="E22" s="122"/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N22" t="str">
        <f t="shared" ref="N22:N98" si="12">IF(F22&gt;=SUM(G22:K22),"OK.","Błąd")</f>
        <v>OK.</v>
      </c>
      <c r="O22" t="str">
        <f t="shared" si="9"/>
        <v>OK.</v>
      </c>
    </row>
    <row r="23" spans="1:15">
      <c r="A23" s="5"/>
      <c r="B23" s="120" t="s">
        <v>4</v>
      </c>
      <c r="C23" s="121"/>
      <c r="D23" s="121"/>
      <c r="E23" s="122"/>
      <c r="F23" s="17">
        <v>3325242</v>
      </c>
      <c r="G23" s="4">
        <v>133000</v>
      </c>
      <c r="H23" s="17">
        <v>1428000</v>
      </c>
      <c r="I23" s="17">
        <v>1744242</v>
      </c>
      <c r="J23" s="17">
        <v>0</v>
      </c>
      <c r="K23" s="17">
        <v>0</v>
      </c>
      <c r="L23" s="17">
        <v>3305242</v>
      </c>
      <c r="N23" t="str">
        <f t="shared" si="12"/>
        <v>OK.</v>
      </c>
      <c r="O23" t="str">
        <f t="shared" si="9"/>
        <v>OK.</v>
      </c>
    </row>
    <row r="24" spans="1:15" ht="25.5" customHeight="1">
      <c r="A24" s="18">
        <v>3</v>
      </c>
      <c r="B24" s="19" t="s">
        <v>24</v>
      </c>
      <c r="C24" s="18" t="s">
        <v>23</v>
      </c>
      <c r="D24" s="18">
        <v>2010</v>
      </c>
      <c r="E24" s="18">
        <v>2011</v>
      </c>
      <c r="F24" s="21">
        <f t="shared" ref="F24:L24" si="13">SUM(F25:F26)</f>
        <v>5001426</v>
      </c>
      <c r="G24" s="21">
        <f t="shared" si="13"/>
        <v>4928615</v>
      </c>
      <c r="H24" s="21">
        <f t="shared" si="13"/>
        <v>0</v>
      </c>
      <c r="I24" s="21">
        <f t="shared" si="13"/>
        <v>0</v>
      </c>
      <c r="J24" s="21">
        <f t="shared" si="13"/>
        <v>0</v>
      </c>
      <c r="K24" s="21">
        <f t="shared" si="13"/>
        <v>0</v>
      </c>
      <c r="L24" s="21">
        <f t="shared" si="13"/>
        <v>20000</v>
      </c>
      <c r="N24" t="str">
        <f t="shared" si="12"/>
        <v>OK.</v>
      </c>
      <c r="O24" t="str">
        <f t="shared" si="9"/>
        <v>OK.</v>
      </c>
    </row>
    <row r="25" spans="1:15">
      <c r="A25" s="5"/>
      <c r="B25" s="120" t="s">
        <v>3</v>
      </c>
      <c r="C25" s="121"/>
      <c r="D25" s="121"/>
      <c r="E25" s="122"/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N25" t="str">
        <f t="shared" si="12"/>
        <v>OK.</v>
      </c>
      <c r="O25" t="str">
        <f t="shared" si="9"/>
        <v>OK.</v>
      </c>
    </row>
    <row r="26" spans="1:15">
      <c r="A26" s="5"/>
      <c r="B26" s="137" t="s">
        <v>64</v>
      </c>
      <c r="C26" s="138"/>
      <c r="D26" s="138"/>
      <c r="E26" s="139"/>
      <c r="F26" s="17">
        <f>SUM(F27:F29)</f>
        <v>5001426</v>
      </c>
      <c r="G26" s="17">
        <f t="shared" ref="G26:L26" si="14">SUM(G27:G29)</f>
        <v>4928615</v>
      </c>
      <c r="H26" s="17">
        <f t="shared" si="14"/>
        <v>0</v>
      </c>
      <c r="I26" s="17">
        <f t="shared" si="14"/>
        <v>0</v>
      </c>
      <c r="J26" s="17">
        <f t="shared" si="14"/>
        <v>0</v>
      </c>
      <c r="K26" s="17">
        <f t="shared" si="14"/>
        <v>0</v>
      </c>
      <c r="L26" s="17">
        <f t="shared" si="14"/>
        <v>20000</v>
      </c>
      <c r="N26" t="str">
        <f t="shared" si="12"/>
        <v>OK.</v>
      </c>
      <c r="O26" t="str">
        <f t="shared" si="9"/>
        <v>OK.</v>
      </c>
    </row>
    <row r="27" spans="1:15" s="63" customFormat="1" hidden="1">
      <c r="A27" s="57"/>
      <c r="B27" s="58" t="s">
        <v>66</v>
      </c>
      <c r="C27" s="59"/>
      <c r="D27" s="60"/>
      <c r="E27" s="61"/>
      <c r="F27" s="62">
        <v>5001426</v>
      </c>
      <c r="G27" s="62">
        <v>2354000</v>
      </c>
      <c r="H27" s="62"/>
      <c r="I27" s="62"/>
      <c r="J27" s="62"/>
      <c r="K27" s="62"/>
      <c r="L27" s="62">
        <v>20000</v>
      </c>
      <c r="N27" t="str">
        <f t="shared" si="12"/>
        <v>OK.</v>
      </c>
      <c r="O27" t="str">
        <f t="shared" si="9"/>
        <v>OK.</v>
      </c>
    </row>
    <row r="28" spans="1:15" s="63" customFormat="1" hidden="1">
      <c r="A28" s="57"/>
      <c r="B28" s="58" t="s">
        <v>67</v>
      </c>
      <c r="C28" s="59"/>
      <c r="D28" s="60"/>
      <c r="E28" s="61"/>
      <c r="F28" s="62"/>
      <c r="G28" s="62">
        <v>2585000</v>
      </c>
      <c r="H28" s="62"/>
      <c r="I28" s="62"/>
      <c r="J28" s="62"/>
      <c r="K28" s="62"/>
      <c r="L28" s="62"/>
      <c r="N28"/>
      <c r="O28" t="str">
        <f t="shared" si="9"/>
        <v>OK.</v>
      </c>
    </row>
    <row r="29" spans="1:15" s="63" customFormat="1" hidden="1">
      <c r="A29" s="57"/>
      <c r="B29" s="58" t="s">
        <v>103</v>
      </c>
      <c r="C29" s="59"/>
      <c r="D29" s="60"/>
      <c r="E29" s="61"/>
      <c r="F29" s="62">
        <v>0</v>
      </c>
      <c r="G29" s="62">
        <v>-10385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N29"/>
      <c r="O29" t="str">
        <f t="shared" si="9"/>
        <v>Błąd</v>
      </c>
    </row>
    <row r="30" spans="1:15" ht="25.5">
      <c r="A30" s="18">
        <v>4</v>
      </c>
      <c r="B30" s="19" t="s">
        <v>106</v>
      </c>
      <c r="C30" s="20" t="s">
        <v>23</v>
      </c>
      <c r="D30" s="18">
        <v>2011</v>
      </c>
      <c r="E30" s="18">
        <v>2012</v>
      </c>
      <c r="F30" s="21">
        <f>SUM(F31:F32)</f>
        <v>93009</v>
      </c>
      <c r="G30" s="21">
        <f t="shared" ref="G30:L30" si="15">SUM(G31:G32)</f>
        <v>8800</v>
      </c>
      <c r="H30" s="21">
        <f t="shared" si="15"/>
        <v>84209</v>
      </c>
      <c r="I30" s="21">
        <f t="shared" si="15"/>
        <v>0</v>
      </c>
      <c r="J30" s="21">
        <f t="shared" si="15"/>
        <v>0</v>
      </c>
      <c r="K30" s="21">
        <f t="shared" si="15"/>
        <v>0</v>
      </c>
      <c r="L30" s="21">
        <f t="shared" si="15"/>
        <v>93009</v>
      </c>
      <c r="M30" t="s">
        <v>63</v>
      </c>
      <c r="N30" t="str">
        <f>IF(F30&gt;=SUM(G30:K30),"OK.","Błąd")</f>
        <v>OK.</v>
      </c>
      <c r="O30" t="str">
        <f t="shared" si="9"/>
        <v>OK.</v>
      </c>
    </row>
    <row r="31" spans="1:15">
      <c r="A31" s="5"/>
      <c r="B31" s="120" t="s">
        <v>3</v>
      </c>
      <c r="C31" s="121"/>
      <c r="D31" s="121"/>
      <c r="E31" s="122"/>
      <c r="F31" s="17">
        <f>SUM(F33:F36)</f>
        <v>93009</v>
      </c>
      <c r="G31" s="17">
        <f t="shared" ref="G31:L31" si="16">SUM(G33:G36)</f>
        <v>8800</v>
      </c>
      <c r="H31" s="17">
        <f t="shared" si="16"/>
        <v>84209</v>
      </c>
      <c r="I31" s="17">
        <f t="shared" si="16"/>
        <v>0</v>
      </c>
      <c r="J31" s="17">
        <f t="shared" si="16"/>
        <v>0</v>
      </c>
      <c r="K31" s="17">
        <f t="shared" si="16"/>
        <v>0</v>
      </c>
      <c r="L31" s="17">
        <f t="shared" si="16"/>
        <v>93009</v>
      </c>
      <c r="O31" t="str">
        <f t="shared" si="9"/>
        <v>OK.</v>
      </c>
    </row>
    <row r="32" spans="1:15">
      <c r="A32" s="5"/>
      <c r="B32" s="120" t="s">
        <v>4</v>
      </c>
      <c r="C32" s="121"/>
      <c r="D32" s="121"/>
      <c r="E32" s="122"/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O32" t="str">
        <f t="shared" si="9"/>
        <v>OK.</v>
      </c>
    </row>
    <row r="33" spans="1:15" s="63" customFormat="1" hidden="1">
      <c r="A33" s="57"/>
      <c r="B33" s="58" t="s">
        <v>66</v>
      </c>
      <c r="C33" s="59"/>
      <c r="D33" s="60"/>
      <c r="E33" s="61"/>
      <c r="F33" s="62">
        <v>0</v>
      </c>
      <c r="G33" s="62">
        <v>0</v>
      </c>
      <c r="H33" s="62"/>
      <c r="I33" s="62"/>
      <c r="J33" s="62"/>
      <c r="K33" s="62"/>
      <c r="L33" s="62"/>
      <c r="O33" t="str">
        <f t="shared" si="9"/>
        <v>OK.</v>
      </c>
    </row>
    <row r="34" spans="1:15" s="63" customFormat="1" hidden="1">
      <c r="A34" s="57"/>
      <c r="B34" s="58" t="s">
        <v>67</v>
      </c>
      <c r="C34" s="59"/>
      <c r="D34" s="60"/>
      <c r="E34" s="61"/>
      <c r="F34" s="62">
        <v>0</v>
      </c>
      <c r="G34" s="62">
        <v>0</v>
      </c>
      <c r="H34" s="62"/>
      <c r="I34" s="62"/>
      <c r="J34" s="62"/>
      <c r="K34" s="62"/>
      <c r="L34" s="62">
        <v>0</v>
      </c>
      <c r="O34" t="str">
        <f t="shared" si="9"/>
        <v>OK.</v>
      </c>
    </row>
    <row r="35" spans="1:15" s="63" customFormat="1" hidden="1">
      <c r="A35" s="57"/>
      <c r="B35" s="58" t="s">
        <v>103</v>
      </c>
      <c r="C35" s="59"/>
      <c r="D35" s="60"/>
      <c r="E35" s="61"/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N35"/>
      <c r="O35" t="str">
        <f t="shared" si="9"/>
        <v>OK.</v>
      </c>
    </row>
    <row r="36" spans="1:15" s="63" customFormat="1" hidden="1">
      <c r="A36" s="57"/>
      <c r="B36" s="58" t="s">
        <v>105</v>
      </c>
      <c r="C36" s="59"/>
      <c r="D36" s="60"/>
      <c r="E36" s="61"/>
      <c r="F36" s="62">
        <f>SUM(G36:K36)</f>
        <v>93009</v>
      </c>
      <c r="G36" s="62">
        <v>8800</v>
      </c>
      <c r="H36" s="62">
        <v>84209</v>
      </c>
      <c r="I36" s="62">
        <v>0</v>
      </c>
      <c r="J36" s="62">
        <v>0</v>
      </c>
      <c r="K36" s="62">
        <v>0</v>
      </c>
      <c r="L36" s="62">
        <v>93009</v>
      </c>
      <c r="N36"/>
      <c r="O36" t="str">
        <f t="shared" si="9"/>
        <v>OK.</v>
      </c>
    </row>
    <row r="37" spans="1:15">
      <c r="A37" s="1"/>
      <c r="B37" s="2"/>
      <c r="C37" s="56"/>
      <c r="D37" s="53"/>
      <c r="E37" s="53"/>
      <c r="F37" s="53"/>
      <c r="G37" s="53"/>
      <c r="H37" s="53"/>
      <c r="I37" s="53"/>
      <c r="J37" s="53"/>
      <c r="K37" s="53"/>
      <c r="L37" s="3"/>
      <c r="N37" t="str">
        <f t="shared" si="12"/>
        <v>OK.</v>
      </c>
      <c r="O37" t="str">
        <f t="shared" si="9"/>
        <v>OK.</v>
      </c>
    </row>
    <row r="38" spans="1:15" s="11" customFormat="1">
      <c r="A38" s="24"/>
      <c r="B38" s="109" t="s">
        <v>7</v>
      </c>
      <c r="C38" s="110"/>
      <c r="D38" s="110"/>
      <c r="E38" s="111"/>
      <c r="F38" s="25">
        <f>SUM(F39:F40)</f>
        <v>0</v>
      </c>
      <c r="G38" s="25">
        <f t="shared" ref="G38:L38" si="17">SUM(G39:G40)</f>
        <v>0</v>
      </c>
      <c r="H38" s="25">
        <f t="shared" si="17"/>
        <v>0</v>
      </c>
      <c r="I38" s="25">
        <f t="shared" si="17"/>
        <v>0</v>
      </c>
      <c r="J38" s="25">
        <f t="shared" si="17"/>
        <v>0</v>
      </c>
      <c r="K38" s="25">
        <f t="shared" si="17"/>
        <v>0</v>
      </c>
      <c r="L38" s="25">
        <f t="shared" si="17"/>
        <v>0</v>
      </c>
      <c r="N38" t="str">
        <f t="shared" si="12"/>
        <v>OK.</v>
      </c>
      <c r="O38" t="str">
        <f t="shared" si="9"/>
        <v>OK.</v>
      </c>
    </row>
    <row r="39" spans="1:15">
      <c r="A39" s="1"/>
      <c r="B39" s="103" t="s">
        <v>3</v>
      </c>
      <c r="C39" s="104"/>
      <c r="D39" s="104"/>
      <c r="E39" s="105"/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N39" t="str">
        <f t="shared" si="12"/>
        <v>OK.</v>
      </c>
      <c r="O39" t="str">
        <f t="shared" si="9"/>
        <v>OK.</v>
      </c>
    </row>
    <row r="40" spans="1:15">
      <c r="A40" s="1"/>
      <c r="B40" s="103" t="s">
        <v>4</v>
      </c>
      <c r="C40" s="104"/>
      <c r="D40" s="104"/>
      <c r="E40" s="105"/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N40" t="str">
        <f t="shared" si="12"/>
        <v>OK.</v>
      </c>
      <c r="O40" t="str">
        <f t="shared" si="9"/>
        <v>OK.</v>
      </c>
    </row>
    <row r="41" spans="1:15">
      <c r="A41" s="1"/>
      <c r="B41" s="2"/>
      <c r="C41" s="53"/>
      <c r="D41" s="53"/>
      <c r="E41" s="53"/>
      <c r="F41" s="53"/>
      <c r="G41" s="53"/>
      <c r="H41" s="53"/>
      <c r="I41" s="53"/>
      <c r="J41" s="53"/>
      <c r="K41" s="53"/>
      <c r="L41" s="3"/>
      <c r="N41" t="str">
        <f t="shared" si="12"/>
        <v>OK.</v>
      </c>
      <c r="O41" t="str">
        <f t="shared" si="9"/>
        <v>OK.</v>
      </c>
    </row>
    <row r="42" spans="1:15" s="14" customFormat="1">
      <c r="A42" s="24"/>
      <c r="B42" s="106" t="s">
        <v>18</v>
      </c>
      <c r="C42" s="107"/>
      <c r="D42" s="107"/>
      <c r="E42" s="108"/>
      <c r="F42" s="27">
        <f>SUM(F43:F44)</f>
        <v>6794712</v>
      </c>
      <c r="G42" s="27">
        <f t="shared" ref="G42:L42" si="18">SUM(G43:G44)</f>
        <v>1675642</v>
      </c>
      <c r="H42" s="27">
        <f t="shared" si="18"/>
        <v>1793158</v>
      </c>
      <c r="I42" s="27">
        <f t="shared" si="18"/>
        <v>11667</v>
      </c>
      <c r="J42" s="27">
        <f t="shared" si="18"/>
        <v>11062</v>
      </c>
      <c r="K42" s="27">
        <f t="shared" si="18"/>
        <v>10456</v>
      </c>
      <c r="L42" s="27">
        <f t="shared" si="18"/>
        <v>632235</v>
      </c>
      <c r="N42" t="str">
        <f t="shared" si="12"/>
        <v>OK.</v>
      </c>
      <c r="O42" t="str">
        <f t="shared" si="9"/>
        <v>OK.</v>
      </c>
    </row>
    <row r="43" spans="1:15">
      <c r="A43" s="28"/>
      <c r="B43" s="103" t="s">
        <v>3</v>
      </c>
      <c r="C43" s="104"/>
      <c r="D43" s="104"/>
      <c r="E43" s="105"/>
      <c r="F43" s="29">
        <f>SUM(F46,F52,F52,F57,F62,F67,F96,F72,F75,F78,F83,F88,F93,F101,F106)</f>
        <v>121175</v>
      </c>
      <c r="G43" s="29">
        <f t="shared" ref="G43:L43" si="19">SUM(G46,G52,G52,G57,G62,G67,G96,G72,G75,G78,G83,G88,G93,G101,G106)</f>
        <v>64531</v>
      </c>
      <c r="H43" s="29">
        <f t="shared" si="19"/>
        <v>56644</v>
      </c>
      <c r="I43" s="29">
        <f t="shared" si="19"/>
        <v>0</v>
      </c>
      <c r="J43" s="29">
        <f t="shared" si="19"/>
        <v>0</v>
      </c>
      <c r="K43" s="29">
        <f t="shared" si="19"/>
        <v>0</v>
      </c>
      <c r="L43" s="29">
        <f t="shared" si="19"/>
        <v>79805</v>
      </c>
      <c r="N43" t="str">
        <f t="shared" si="12"/>
        <v>OK.</v>
      </c>
      <c r="O43" t="str">
        <f t="shared" si="9"/>
        <v>OK.</v>
      </c>
    </row>
    <row r="44" spans="1:15">
      <c r="A44" s="28"/>
      <c r="B44" s="103" t="s">
        <v>4</v>
      </c>
      <c r="C44" s="104"/>
      <c r="D44" s="104"/>
      <c r="E44" s="105"/>
      <c r="F44" s="29">
        <f>SUM(F47,F73,F58,F63,F68,F97,F76,F79,F53,F84,F89,F94,F102,F107)</f>
        <v>6673537</v>
      </c>
      <c r="G44" s="29">
        <f t="shared" ref="G44:L44" si="20">SUM(G47,G73,G58,G63,G68,G97,G76,G79,G53,G84,G89,G94,G102,G107)</f>
        <v>1611111</v>
      </c>
      <c r="H44" s="29">
        <f t="shared" si="20"/>
        <v>1736514</v>
      </c>
      <c r="I44" s="29">
        <f t="shared" si="20"/>
        <v>11667</v>
      </c>
      <c r="J44" s="29">
        <f t="shared" si="20"/>
        <v>11062</v>
      </c>
      <c r="K44" s="29">
        <f t="shared" si="20"/>
        <v>10456</v>
      </c>
      <c r="L44" s="29">
        <f t="shared" si="20"/>
        <v>552430</v>
      </c>
      <c r="N44" t="str">
        <f t="shared" si="12"/>
        <v>OK.</v>
      </c>
      <c r="O44" t="str">
        <f t="shared" si="9"/>
        <v>OK.</v>
      </c>
    </row>
    <row r="45" spans="1:15" s="14" customFormat="1">
      <c r="A45" s="30">
        <v>1</v>
      </c>
      <c r="B45" s="11" t="s">
        <v>25</v>
      </c>
      <c r="C45" s="30" t="s">
        <v>23</v>
      </c>
      <c r="D45" s="31">
        <v>2003</v>
      </c>
      <c r="E45" s="31">
        <v>2012</v>
      </c>
      <c r="F45" s="32">
        <f>SUM(F46:F47)</f>
        <v>365620</v>
      </c>
      <c r="G45" s="32">
        <f t="shared" ref="G45:L45" si="21">SUM(G46:G47)</f>
        <v>0</v>
      </c>
      <c r="H45" s="32">
        <f t="shared" si="21"/>
        <v>100000</v>
      </c>
      <c r="I45" s="32">
        <f t="shared" si="21"/>
        <v>0</v>
      </c>
      <c r="J45" s="32">
        <f t="shared" si="21"/>
        <v>0</v>
      </c>
      <c r="K45" s="32">
        <f t="shared" si="21"/>
        <v>0</v>
      </c>
      <c r="L45" s="32">
        <f t="shared" si="21"/>
        <v>0</v>
      </c>
      <c r="N45" t="str">
        <f t="shared" si="12"/>
        <v>OK.</v>
      </c>
      <c r="O45" t="str">
        <f t="shared" si="9"/>
        <v>OK.</v>
      </c>
    </row>
    <row r="46" spans="1:15">
      <c r="A46" s="28"/>
      <c r="B46" s="103" t="s">
        <v>3</v>
      </c>
      <c r="C46" s="104"/>
      <c r="D46" s="104"/>
      <c r="E46" s="105"/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N46" t="str">
        <f t="shared" si="12"/>
        <v>OK.</v>
      </c>
      <c r="O46" t="str">
        <f t="shared" si="9"/>
        <v>OK.</v>
      </c>
    </row>
    <row r="47" spans="1:15">
      <c r="A47" s="28"/>
      <c r="B47" s="103" t="s">
        <v>4</v>
      </c>
      <c r="C47" s="104"/>
      <c r="D47" s="104"/>
      <c r="E47" s="105"/>
      <c r="F47" s="29">
        <f>SUM(F48:F49)</f>
        <v>365620</v>
      </c>
      <c r="G47" s="29">
        <f>SUM(G48:G50)</f>
        <v>0</v>
      </c>
      <c r="H47" s="29">
        <f>SUM(H48:H50)</f>
        <v>100000</v>
      </c>
      <c r="I47" s="29">
        <f t="shared" ref="I47:K47" si="22">SUM(I48:I50)</f>
        <v>0</v>
      </c>
      <c r="J47" s="29">
        <f t="shared" si="22"/>
        <v>0</v>
      </c>
      <c r="K47" s="29">
        <f t="shared" si="22"/>
        <v>0</v>
      </c>
      <c r="L47" s="29">
        <f t="shared" ref="L47" si="23">SUM(L48:L49)</f>
        <v>0</v>
      </c>
      <c r="N47" t="str">
        <f t="shared" si="12"/>
        <v>OK.</v>
      </c>
      <c r="O47" t="str">
        <f t="shared" si="9"/>
        <v>OK.</v>
      </c>
    </row>
    <row r="48" spans="1:15" s="63" customFormat="1" hidden="1">
      <c r="A48" s="57"/>
      <c r="B48" s="58" t="s">
        <v>66</v>
      </c>
      <c r="C48" s="59"/>
      <c r="D48" s="60"/>
      <c r="E48" s="61"/>
      <c r="F48" s="62">
        <v>365620</v>
      </c>
      <c r="G48" s="62">
        <v>100000</v>
      </c>
      <c r="H48" s="62">
        <v>0</v>
      </c>
      <c r="I48" s="62"/>
      <c r="J48" s="62"/>
      <c r="K48" s="62"/>
      <c r="L48" s="62">
        <v>0</v>
      </c>
      <c r="N48" t="str">
        <f t="shared" si="12"/>
        <v>OK.</v>
      </c>
      <c r="O48" t="str">
        <f t="shared" si="9"/>
        <v>OK.</v>
      </c>
    </row>
    <row r="49" spans="1:15" s="63" customFormat="1" hidden="1">
      <c r="A49" s="57"/>
      <c r="B49" s="58" t="s">
        <v>67</v>
      </c>
      <c r="C49" s="59"/>
      <c r="D49" s="60"/>
      <c r="E49" s="61"/>
      <c r="F49" s="62">
        <f>SUM(G49:L49)</f>
        <v>0</v>
      </c>
      <c r="G49" s="62">
        <v>-50000</v>
      </c>
      <c r="H49" s="62">
        <v>50000</v>
      </c>
      <c r="I49" s="62"/>
      <c r="J49" s="62"/>
      <c r="K49" s="62"/>
      <c r="L49" s="62">
        <v>0</v>
      </c>
      <c r="N49" t="str">
        <f t="shared" si="12"/>
        <v>OK.</v>
      </c>
      <c r="O49" t="str">
        <f t="shared" si="9"/>
        <v>OK.</v>
      </c>
    </row>
    <row r="50" spans="1:15" s="63" customFormat="1" hidden="1">
      <c r="A50" s="57"/>
      <c r="B50" s="58" t="s">
        <v>102</v>
      </c>
      <c r="C50" s="59"/>
      <c r="D50" s="60"/>
      <c r="E50" s="61"/>
      <c r="F50" s="62">
        <f>SUM(G50:L50)</f>
        <v>0</v>
      </c>
      <c r="G50" s="62">
        <v>-50000</v>
      </c>
      <c r="H50" s="62">
        <v>50000</v>
      </c>
      <c r="I50" s="62"/>
      <c r="J50" s="62"/>
      <c r="K50" s="62"/>
      <c r="L50" s="62">
        <v>0</v>
      </c>
      <c r="N50" t="str">
        <f t="shared" ref="N50" si="24">IF(F50&gt;=SUM(G50:K50),"OK.","Błąd")</f>
        <v>OK.</v>
      </c>
      <c r="O50" t="str">
        <f t="shared" si="9"/>
        <v>OK.</v>
      </c>
    </row>
    <row r="51" spans="1:15" s="14" customFormat="1">
      <c r="A51" s="24">
        <v>2</v>
      </c>
      <c r="B51" s="11" t="s">
        <v>69</v>
      </c>
      <c r="C51" s="30" t="s">
        <v>23</v>
      </c>
      <c r="D51" s="31">
        <v>2010</v>
      </c>
      <c r="E51" s="31">
        <v>2011</v>
      </c>
      <c r="F51" s="32">
        <f>SUM(F52:F53)</f>
        <v>1341000</v>
      </c>
      <c r="G51" s="32">
        <f t="shared" ref="G51:L51" si="25">SUM(G52:G53)</f>
        <v>191342</v>
      </c>
      <c r="H51" s="32">
        <f t="shared" si="25"/>
        <v>0</v>
      </c>
      <c r="I51" s="32">
        <f t="shared" si="25"/>
        <v>0</v>
      </c>
      <c r="J51" s="32">
        <f t="shared" si="25"/>
        <v>0</v>
      </c>
      <c r="K51" s="32">
        <f t="shared" si="25"/>
        <v>0</v>
      </c>
      <c r="L51" s="32">
        <f t="shared" si="25"/>
        <v>0</v>
      </c>
      <c r="N51" t="str">
        <f t="shared" si="12"/>
        <v>OK.</v>
      </c>
      <c r="O51" t="str">
        <f t="shared" si="9"/>
        <v>OK.</v>
      </c>
    </row>
    <row r="52" spans="1:15">
      <c r="A52" s="28"/>
      <c r="B52" s="103" t="s">
        <v>3</v>
      </c>
      <c r="C52" s="104"/>
      <c r="D52" s="104"/>
      <c r="E52" s="105"/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N52" t="str">
        <f t="shared" si="12"/>
        <v>OK.</v>
      </c>
      <c r="O52" t="str">
        <f t="shared" si="9"/>
        <v>OK.</v>
      </c>
    </row>
    <row r="53" spans="1:15">
      <c r="A53" s="28"/>
      <c r="B53" s="103" t="s">
        <v>4</v>
      </c>
      <c r="C53" s="104"/>
      <c r="D53" s="104"/>
      <c r="E53" s="105"/>
      <c r="F53" s="29">
        <f>SUM(F54:F55)</f>
        <v>1341000</v>
      </c>
      <c r="G53" s="29">
        <f t="shared" ref="G53" si="26">SUM(G54:G55)</f>
        <v>191342</v>
      </c>
      <c r="H53" s="29">
        <f t="shared" ref="H53" si="27">SUM(H54:H55)</f>
        <v>0</v>
      </c>
      <c r="I53" s="29">
        <f t="shared" ref="I53" si="28">SUM(I54:I55)</f>
        <v>0</v>
      </c>
      <c r="J53" s="29">
        <f t="shared" ref="J53" si="29">SUM(J54:J55)</f>
        <v>0</v>
      </c>
      <c r="K53" s="29">
        <f t="shared" ref="K53" si="30">SUM(K54:K55)</f>
        <v>0</v>
      </c>
      <c r="L53" s="29">
        <f t="shared" ref="L53" si="31">SUM(L54:L55)</f>
        <v>0</v>
      </c>
      <c r="N53" t="str">
        <f t="shared" si="12"/>
        <v>OK.</v>
      </c>
      <c r="O53" t="str">
        <f t="shared" si="9"/>
        <v>OK.</v>
      </c>
    </row>
    <row r="54" spans="1:15" s="63" customFormat="1" hidden="1">
      <c r="A54" s="57"/>
      <c r="B54" s="58" t="s">
        <v>66</v>
      </c>
      <c r="C54" s="59"/>
      <c r="D54" s="60"/>
      <c r="E54" s="61"/>
      <c r="F54" s="62">
        <v>1341000</v>
      </c>
      <c r="G54" s="62">
        <v>0</v>
      </c>
      <c r="H54" s="62">
        <v>0</v>
      </c>
      <c r="I54" s="62"/>
      <c r="J54" s="62"/>
      <c r="K54" s="62"/>
      <c r="L54" s="62">
        <v>0</v>
      </c>
      <c r="N54" t="str">
        <f t="shared" si="12"/>
        <v>OK.</v>
      </c>
      <c r="O54" t="str">
        <f t="shared" si="9"/>
        <v>OK.</v>
      </c>
    </row>
    <row r="55" spans="1:15" s="63" customFormat="1" hidden="1">
      <c r="A55" s="57"/>
      <c r="B55" s="58" t="s">
        <v>67</v>
      </c>
      <c r="C55" s="59"/>
      <c r="D55" s="60"/>
      <c r="E55" s="61"/>
      <c r="F55" s="62"/>
      <c r="G55" s="62">
        <v>191342</v>
      </c>
      <c r="H55" s="62">
        <v>0</v>
      </c>
      <c r="I55" s="62"/>
      <c r="J55" s="62"/>
      <c r="K55" s="62"/>
      <c r="L55" s="62">
        <v>0</v>
      </c>
      <c r="N55"/>
      <c r="O55" t="str">
        <f t="shared" si="9"/>
        <v>OK.</v>
      </c>
    </row>
    <row r="56" spans="1:15" s="14" customFormat="1">
      <c r="A56" s="24">
        <v>3</v>
      </c>
      <c r="B56" s="11" t="s">
        <v>70</v>
      </c>
      <c r="C56" s="30" t="s">
        <v>23</v>
      </c>
      <c r="D56" s="31">
        <v>2010</v>
      </c>
      <c r="E56" s="31">
        <v>2011</v>
      </c>
      <c r="F56" s="32">
        <f>SUM(F57:F58)</f>
        <v>63440</v>
      </c>
      <c r="G56" s="32">
        <f t="shared" ref="G56:L56" si="32">SUM(G57:G58)</f>
        <v>63440</v>
      </c>
      <c r="H56" s="32">
        <f t="shared" si="32"/>
        <v>0</v>
      </c>
      <c r="I56" s="32">
        <f t="shared" si="32"/>
        <v>0</v>
      </c>
      <c r="J56" s="32">
        <f t="shared" si="32"/>
        <v>0</v>
      </c>
      <c r="K56" s="32">
        <f t="shared" si="32"/>
        <v>0</v>
      </c>
      <c r="L56" s="32">
        <f t="shared" si="32"/>
        <v>0</v>
      </c>
      <c r="N56" t="str">
        <f t="shared" si="12"/>
        <v>OK.</v>
      </c>
      <c r="O56" t="str">
        <f t="shared" si="9"/>
        <v>OK.</v>
      </c>
    </row>
    <row r="57" spans="1:15">
      <c r="A57" s="28"/>
      <c r="B57" s="103" t="s">
        <v>3</v>
      </c>
      <c r="C57" s="104"/>
      <c r="D57" s="104"/>
      <c r="E57" s="105"/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N57" t="str">
        <f t="shared" si="12"/>
        <v>OK.</v>
      </c>
      <c r="O57" t="str">
        <f t="shared" si="9"/>
        <v>OK.</v>
      </c>
    </row>
    <row r="58" spans="1:15">
      <c r="A58" s="28"/>
      <c r="B58" s="103" t="s">
        <v>4</v>
      </c>
      <c r="C58" s="104"/>
      <c r="D58" s="104"/>
      <c r="E58" s="105"/>
      <c r="F58" s="29">
        <f>SUM(F59:F60)</f>
        <v>63440</v>
      </c>
      <c r="G58" s="29">
        <f t="shared" ref="G58:L58" si="33">SUM(G59:G60)</f>
        <v>63440</v>
      </c>
      <c r="H58" s="29">
        <f t="shared" si="33"/>
        <v>0</v>
      </c>
      <c r="I58" s="29">
        <f t="shared" si="33"/>
        <v>0</v>
      </c>
      <c r="J58" s="29">
        <f t="shared" si="33"/>
        <v>0</v>
      </c>
      <c r="K58" s="29">
        <f t="shared" si="33"/>
        <v>0</v>
      </c>
      <c r="L58" s="29">
        <f t="shared" si="33"/>
        <v>0</v>
      </c>
      <c r="N58" t="str">
        <f t="shared" si="12"/>
        <v>OK.</v>
      </c>
      <c r="O58" t="str">
        <f t="shared" si="9"/>
        <v>OK.</v>
      </c>
    </row>
    <row r="59" spans="1:15" s="63" customFormat="1" hidden="1">
      <c r="A59" s="57"/>
      <c r="B59" s="58" t="s">
        <v>66</v>
      </c>
      <c r="C59" s="59"/>
      <c r="D59" s="60"/>
      <c r="E59" s="61"/>
      <c r="F59" s="62">
        <v>0</v>
      </c>
      <c r="G59" s="62">
        <v>0</v>
      </c>
      <c r="H59" s="62">
        <v>0</v>
      </c>
      <c r="I59" s="62"/>
      <c r="J59" s="62"/>
      <c r="K59" s="62"/>
      <c r="L59" s="62">
        <v>0</v>
      </c>
      <c r="N59" t="str">
        <f t="shared" si="12"/>
        <v>OK.</v>
      </c>
      <c r="O59" t="str">
        <f t="shared" si="9"/>
        <v>OK.</v>
      </c>
    </row>
    <row r="60" spans="1:15" s="63" customFormat="1" hidden="1">
      <c r="A60" s="57"/>
      <c r="B60" s="58" t="s">
        <v>67</v>
      </c>
      <c r="C60" s="59"/>
      <c r="D60" s="60"/>
      <c r="E60" s="61"/>
      <c r="F60" s="62">
        <v>63440</v>
      </c>
      <c r="G60" s="62">
        <v>63440</v>
      </c>
      <c r="H60" s="62">
        <v>0</v>
      </c>
      <c r="I60" s="62"/>
      <c r="J60" s="62"/>
      <c r="K60" s="62"/>
      <c r="L60" s="62">
        <v>0</v>
      </c>
      <c r="N60" t="str">
        <f t="shared" si="12"/>
        <v>OK.</v>
      </c>
      <c r="O60" t="str">
        <f t="shared" si="9"/>
        <v>OK.</v>
      </c>
    </row>
    <row r="61" spans="1:15" s="14" customFormat="1">
      <c r="A61" s="24">
        <v>4</v>
      </c>
      <c r="B61" s="11" t="s">
        <v>71</v>
      </c>
      <c r="C61" s="30" t="s">
        <v>23</v>
      </c>
      <c r="D61" s="31">
        <v>2010</v>
      </c>
      <c r="E61" s="31">
        <v>2011</v>
      </c>
      <c r="F61" s="32">
        <f>SUM(F62:F63)</f>
        <v>64660</v>
      </c>
      <c r="G61" s="32">
        <f t="shared" ref="G61:L61" si="34">SUM(G62:G63)</f>
        <v>64660</v>
      </c>
      <c r="H61" s="32">
        <f t="shared" si="34"/>
        <v>0</v>
      </c>
      <c r="I61" s="32">
        <f t="shared" si="34"/>
        <v>0</v>
      </c>
      <c r="J61" s="32">
        <f t="shared" si="34"/>
        <v>0</v>
      </c>
      <c r="K61" s="32">
        <f t="shared" si="34"/>
        <v>0</v>
      </c>
      <c r="L61" s="32">
        <f t="shared" si="34"/>
        <v>0</v>
      </c>
      <c r="N61" t="str">
        <f t="shared" si="12"/>
        <v>OK.</v>
      </c>
      <c r="O61" t="str">
        <f t="shared" si="9"/>
        <v>OK.</v>
      </c>
    </row>
    <row r="62" spans="1:15">
      <c r="A62" s="28"/>
      <c r="B62" s="103" t="s">
        <v>3</v>
      </c>
      <c r="C62" s="104"/>
      <c r="D62" s="104"/>
      <c r="E62" s="105"/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N62" t="str">
        <f t="shared" si="12"/>
        <v>OK.</v>
      </c>
      <c r="O62" t="str">
        <f t="shared" si="9"/>
        <v>OK.</v>
      </c>
    </row>
    <row r="63" spans="1:15">
      <c r="A63" s="28"/>
      <c r="B63" s="103" t="s">
        <v>4</v>
      </c>
      <c r="C63" s="104"/>
      <c r="D63" s="104"/>
      <c r="E63" s="105"/>
      <c r="F63" s="29">
        <f>SUM(F64:F65)</f>
        <v>64660</v>
      </c>
      <c r="G63" s="29">
        <f t="shared" ref="G63:L63" si="35">SUM(G64:G65)</f>
        <v>64660</v>
      </c>
      <c r="H63" s="29">
        <f t="shared" si="35"/>
        <v>0</v>
      </c>
      <c r="I63" s="29">
        <f t="shared" si="35"/>
        <v>0</v>
      </c>
      <c r="J63" s="29">
        <f t="shared" si="35"/>
        <v>0</v>
      </c>
      <c r="K63" s="29">
        <f t="shared" si="35"/>
        <v>0</v>
      </c>
      <c r="L63" s="29">
        <f t="shared" si="35"/>
        <v>0</v>
      </c>
      <c r="N63" t="str">
        <f t="shared" si="12"/>
        <v>OK.</v>
      </c>
      <c r="O63" t="str">
        <f t="shared" si="9"/>
        <v>OK.</v>
      </c>
    </row>
    <row r="64" spans="1:15" s="63" customFormat="1" hidden="1">
      <c r="A64" s="57"/>
      <c r="B64" s="58" t="s">
        <v>66</v>
      </c>
      <c r="C64" s="59"/>
      <c r="D64" s="60"/>
      <c r="E64" s="61"/>
      <c r="F64" s="62">
        <v>0</v>
      </c>
      <c r="G64" s="62">
        <v>0</v>
      </c>
      <c r="H64" s="62">
        <v>0</v>
      </c>
      <c r="I64" s="62"/>
      <c r="J64" s="62"/>
      <c r="K64" s="62"/>
      <c r="L64" s="62">
        <v>0</v>
      </c>
      <c r="N64" t="str">
        <f t="shared" si="12"/>
        <v>OK.</v>
      </c>
      <c r="O64" t="str">
        <f t="shared" si="9"/>
        <v>OK.</v>
      </c>
    </row>
    <row r="65" spans="1:15" s="63" customFormat="1" hidden="1">
      <c r="A65" s="57"/>
      <c r="B65" s="58" t="s">
        <v>67</v>
      </c>
      <c r="C65" s="59"/>
      <c r="D65" s="60"/>
      <c r="E65" s="61"/>
      <c r="F65" s="62">
        <v>64660</v>
      </c>
      <c r="G65" s="62">
        <v>64660</v>
      </c>
      <c r="H65" s="62">
        <v>0</v>
      </c>
      <c r="I65" s="62"/>
      <c r="J65" s="62"/>
      <c r="K65" s="62"/>
      <c r="L65" s="62">
        <v>0</v>
      </c>
      <c r="N65" t="str">
        <f t="shared" si="12"/>
        <v>OK.</v>
      </c>
      <c r="O65" t="str">
        <f t="shared" si="9"/>
        <v>OK.</v>
      </c>
    </row>
    <row r="66" spans="1:15" s="14" customFormat="1">
      <c r="A66" s="24">
        <v>5</v>
      </c>
      <c r="B66" s="11" t="s">
        <v>72</v>
      </c>
      <c r="C66" s="30" t="s">
        <v>23</v>
      </c>
      <c r="D66" s="31">
        <v>2010</v>
      </c>
      <c r="E66" s="31">
        <v>2011</v>
      </c>
      <c r="F66" s="32">
        <f>SUM(F67:F68)</f>
        <v>16970</v>
      </c>
      <c r="G66" s="32">
        <f t="shared" ref="G66:L66" si="36">SUM(G67:G68)</f>
        <v>16970</v>
      </c>
      <c r="H66" s="32">
        <f t="shared" si="36"/>
        <v>0</v>
      </c>
      <c r="I66" s="32">
        <f t="shared" si="36"/>
        <v>0</v>
      </c>
      <c r="J66" s="32">
        <f t="shared" si="36"/>
        <v>0</v>
      </c>
      <c r="K66" s="32">
        <f t="shared" si="36"/>
        <v>0</v>
      </c>
      <c r="L66" s="32">
        <f t="shared" si="36"/>
        <v>0</v>
      </c>
      <c r="N66" t="str">
        <f t="shared" si="12"/>
        <v>OK.</v>
      </c>
      <c r="O66" t="str">
        <f t="shared" si="9"/>
        <v>OK.</v>
      </c>
    </row>
    <row r="67" spans="1:15">
      <c r="A67" s="28"/>
      <c r="B67" s="103" t="s">
        <v>3</v>
      </c>
      <c r="C67" s="104"/>
      <c r="D67" s="104"/>
      <c r="E67" s="105"/>
      <c r="F67" s="29">
        <f>SUM(F69:F70)</f>
        <v>16970</v>
      </c>
      <c r="G67" s="29">
        <f t="shared" ref="G67:L67" si="37">SUM(G69:G70)</f>
        <v>16970</v>
      </c>
      <c r="H67" s="29">
        <f t="shared" si="37"/>
        <v>0</v>
      </c>
      <c r="I67" s="29">
        <f t="shared" si="37"/>
        <v>0</v>
      </c>
      <c r="J67" s="29">
        <f t="shared" si="37"/>
        <v>0</v>
      </c>
      <c r="K67" s="29">
        <f t="shared" si="37"/>
        <v>0</v>
      </c>
      <c r="L67" s="29">
        <f t="shared" si="37"/>
        <v>0</v>
      </c>
      <c r="N67" t="str">
        <f t="shared" si="12"/>
        <v>OK.</v>
      </c>
      <c r="O67" t="str">
        <f t="shared" si="9"/>
        <v>OK.</v>
      </c>
    </row>
    <row r="68" spans="1:15">
      <c r="A68" s="28"/>
      <c r="B68" s="103" t="s">
        <v>4</v>
      </c>
      <c r="C68" s="104"/>
      <c r="D68" s="104"/>
      <c r="E68" s="105"/>
      <c r="F68" s="29">
        <v>0</v>
      </c>
      <c r="G68" s="29">
        <v>0</v>
      </c>
      <c r="H68" s="29">
        <f t="shared" ref="H68:L68" si="38">SUM(H69:H70)</f>
        <v>0</v>
      </c>
      <c r="I68" s="29">
        <f t="shared" si="38"/>
        <v>0</v>
      </c>
      <c r="J68" s="29">
        <f t="shared" si="38"/>
        <v>0</v>
      </c>
      <c r="K68" s="29">
        <f t="shared" si="38"/>
        <v>0</v>
      </c>
      <c r="L68" s="29">
        <f t="shared" si="38"/>
        <v>0</v>
      </c>
      <c r="N68" t="str">
        <f t="shared" si="12"/>
        <v>OK.</v>
      </c>
      <c r="O68" t="str">
        <f t="shared" si="9"/>
        <v>OK.</v>
      </c>
    </row>
    <row r="69" spans="1:15" s="63" customFormat="1" hidden="1">
      <c r="A69" s="57"/>
      <c r="B69" s="58" t="s">
        <v>66</v>
      </c>
      <c r="C69" s="59"/>
      <c r="D69" s="60"/>
      <c r="E69" s="61"/>
      <c r="F69" s="62">
        <v>0</v>
      </c>
      <c r="G69" s="62">
        <v>0</v>
      </c>
      <c r="H69" s="62">
        <v>0</v>
      </c>
      <c r="I69" s="62"/>
      <c r="J69" s="62"/>
      <c r="K69" s="62"/>
      <c r="L69" s="62">
        <v>0</v>
      </c>
      <c r="N69" t="str">
        <f t="shared" si="12"/>
        <v>OK.</v>
      </c>
      <c r="O69" t="str">
        <f t="shared" si="9"/>
        <v>OK.</v>
      </c>
    </row>
    <row r="70" spans="1:15" s="63" customFormat="1" hidden="1">
      <c r="A70" s="57"/>
      <c r="B70" s="58" t="s">
        <v>67</v>
      </c>
      <c r="C70" s="59"/>
      <c r="D70" s="60"/>
      <c r="E70" s="61"/>
      <c r="F70" s="62">
        <v>16970</v>
      </c>
      <c r="G70" s="62">
        <v>16970</v>
      </c>
      <c r="H70" s="62">
        <v>0</v>
      </c>
      <c r="I70" s="62"/>
      <c r="J70" s="62"/>
      <c r="K70" s="62"/>
      <c r="L70" s="62">
        <v>0</v>
      </c>
      <c r="N70" t="str">
        <f t="shared" si="12"/>
        <v>OK.</v>
      </c>
      <c r="O70" t="str">
        <f t="shared" si="9"/>
        <v>OK.</v>
      </c>
    </row>
    <row r="71" spans="1:15" s="14" customFormat="1" ht="22.5">
      <c r="A71" s="24">
        <v>6</v>
      </c>
      <c r="B71" s="33" t="s">
        <v>26</v>
      </c>
      <c r="C71" s="24" t="s">
        <v>23</v>
      </c>
      <c r="D71" s="34">
        <v>2010</v>
      </c>
      <c r="E71" s="34">
        <v>2011</v>
      </c>
      <c r="F71" s="27">
        <f>SUM(F72:F73)</f>
        <v>50000</v>
      </c>
      <c r="G71" s="27">
        <f t="shared" ref="G71:L71" si="39">SUM(G72:G73)</f>
        <v>18600</v>
      </c>
      <c r="H71" s="27">
        <f t="shared" si="39"/>
        <v>0</v>
      </c>
      <c r="I71" s="27">
        <f t="shared" si="39"/>
        <v>0</v>
      </c>
      <c r="J71" s="27">
        <f t="shared" si="39"/>
        <v>0</v>
      </c>
      <c r="K71" s="27">
        <f t="shared" si="39"/>
        <v>0</v>
      </c>
      <c r="L71" s="27">
        <f t="shared" si="39"/>
        <v>0</v>
      </c>
      <c r="N71" t="str">
        <f t="shared" si="12"/>
        <v>OK.</v>
      </c>
      <c r="O71" t="str">
        <f t="shared" si="9"/>
        <v>OK.</v>
      </c>
    </row>
    <row r="72" spans="1:15">
      <c r="A72" s="28"/>
      <c r="B72" s="103" t="s">
        <v>3</v>
      </c>
      <c r="C72" s="104"/>
      <c r="D72" s="104"/>
      <c r="E72" s="105"/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N72" t="str">
        <f t="shared" si="12"/>
        <v>OK.</v>
      </c>
      <c r="O72" t="str">
        <f t="shared" si="9"/>
        <v>OK.</v>
      </c>
    </row>
    <row r="73" spans="1:15">
      <c r="A73" s="28"/>
      <c r="B73" s="103" t="s">
        <v>4</v>
      </c>
      <c r="C73" s="104"/>
      <c r="D73" s="104"/>
      <c r="E73" s="105"/>
      <c r="F73" s="29">
        <v>50000</v>
      </c>
      <c r="G73" s="29">
        <v>18600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N73" t="str">
        <f t="shared" si="12"/>
        <v>OK.</v>
      </c>
      <c r="O73" t="str">
        <f t="shared" si="9"/>
        <v>OK.</v>
      </c>
    </row>
    <row r="74" spans="1:15" s="14" customFormat="1">
      <c r="A74" s="35">
        <v>7</v>
      </c>
      <c r="B74" s="11" t="s">
        <v>27</v>
      </c>
      <c r="C74" s="36" t="s">
        <v>23</v>
      </c>
      <c r="D74" s="37">
        <v>2005</v>
      </c>
      <c r="E74" s="37">
        <v>2012</v>
      </c>
      <c r="F74" s="38">
        <f>SUM(F75:F76)</f>
        <v>568627</v>
      </c>
      <c r="G74" s="38">
        <f t="shared" ref="G74:L74" si="40">SUM(G75:G76)</f>
        <v>60000</v>
      </c>
      <c r="H74" s="38">
        <f t="shared" si="40"/>
        <v>410523</v>
      </c>
      <c r="I74" s="38">
        <f t="shared" si="40"/>
        <v>0</v>
      </c>
      <c r="J74" s="38">
        <f t="shared" si="40"/>
        <v>0</v>
      </c>
      <c r="K74" s="38">
        <f t="shared" si="40"/>
        <v>0</v>
      </c>
      <c r="L74" s="38">
        <f t="shared" si="40"/>
        <v>470523</v>
      </c>
      <c r="N74" t="str">
        <f t="shared" si="12"/>
        <v>OK.</v>
      </c>
      <c r="O74" t="str">
        <f t="shared" si="9"/>
        <v>OK.</v>
      </c>
    </row>
    <row r="75" spans="1:15">
      <c r="A75" s="28"/>
      <c r="B75" s="103" t="s">
        <v>3</v>
      </c>
      <c r="C75" s="104"/>
      <c r="D75" s="104"/>
      <c r="E75" s="105"/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N75" t="str">
        <f t="shared" si="12"/>
        <v>OK.</v>
      </c>
      <c r="O75" t="str">
        <f t="shared" si="9"/>
        <v>OK.</v>
      </c>
    </row>
    <row r="76" spans="1:15">
      <c r="A76" s="28"/>
      <c r="B76" s="103" t="s">
        <v>4</v>
      </c>
      <c r="C76" s="104"/>
      <c r="D76" s="104"/>
      <c r="E76" s="105"/>
      <c r="F76" s="29">
        <v>568627</v>
      </c>
      <c r="G76" s="29">
        <v>60000</v>
      </c>
      <c r="H76" s="29">
        <v>410523</v>
      </c>
      <c r="I76" s="29">
        <v>0</v>
      </c>
      <c r="J76" s="29">
        <v>0</v>
      </c>
      <c r="K76" s="29">
        <v>0</v>
      </c>
      <c r="L76" s="29">
        <v>470523</v>
      </c>
      <c r="N76" t="str">
        <f t="shared" si="12"/>
        <v>OK.</v>
      </c>
      <c r="O76" t="str">
        <f t="shared" si="9"/>
        <v>OK.</v>
      </c>
    </row>
    <row r="77" spans="1:15" s="14" customFormat="1" ht="33.75">
      <c r="A77" s="24">
        <v>8</v>
      </c>
      <c r="B77" s="39" t="s">
        <v>28</v>
      </c>
      <c r="C77" s="40" t="s">
        <v>23</v>
      </c>
      <c r="D77" s="31">
        <v>2010</v>
      </c>
      <c r="E77" s="31">
        <v>2011</v>
      </c>
      <c r="F77" s="32">
        <f>SUM(F78:F79)</f>
        <v>150000</v>
      </c>
      <c r="G77" s="32">
        <f t="shared" ref="G77:L77" si="41">SUM(G78:G79)</f>
        <v>17947</v>
      </c>
      <c r="H77" s="32">
        <f t="shared" si="41"/>
        <v>63960</v>
      </c>
      <c r="I77" s="32">
        <f t="shared" si="41"/>
        <v>0</v>
      </c>
      <c r="J77" s="32">
        <f t="shared" si="41"/>
        <v>0</v>
      </c>
      <c r="K77" s="32">
        <f t="shared" si="41"/>
        <v>0</v>
      </c>
      <c r="L77" s="32">
        <f t="shared" si="41"/>
        <v>81907</v>
      </c>
      <c r="N77" t="str">
        <f t="shared" si="12"/>
        <v>OK.</v>
      </c>
      <c r="O77" t="str">
        <f t="shared" si="9"/>
        <v>OK.</v>
      </c>
    </row>
    <row r="78" spans="1:15">
      <c r="A78" s="28"/>
      <c r="B78" s="103" t="s">
        <v>3</v>
      </c>
      <c r="C78" s="104"/>
      <c r="D78" s="104"/>
      <c r="E78" s="105"/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N78" t="str">
        <f t="shared" si="12"/>
        <v>OK.</v>
      </c>
      <c r="O78" t="str">
        <f t="shared" si="9"/>
        <v>OK.</v>
      </c>
    </row>
    <row r="79" spans="1:15">
      <c r="A79" s="28"/>
      <c r="B79" s="103" t="s">
        <v>4</v>
      </c>
      <c r="C79" s="104"/>
      <c r="D79" s="104"/>
      <c r="E79" s="105"/>
      <c r="F79" s="29">
        <f>SUM(F80:F81)</f>
        <v>150000</v>
      </c>
      <c r="G79" s="29">
        <f t="shared" ref="G79:L79" si="42">SUM(G80:G81)</f>
        <v>17947</v>
      </c>
      <c r="H79" s="29">
        <f t="shared" si="42"/>
        <v>63960</v>
      </c>
      <c r="I79" s="29">
        <f t="shared" si="42"/>
        <v>0</v>
      </c>
      <c r="J79" s="29">
        <f t="shared" si="42"/>
        <v>0</v>
      </c>
      <c r="K79" s="29">
        <f t="shared" si="42"/>
        <v>0</v>
      </c>
      <c r="L79" s="29">
        <f t="shared" si="42"/>
        <v>81907</v>
      </c>
      <c r="N79" t="str">
        <f t="shared" si="12"/>
        <v>OK.</v>
      </c>
      <c r="O79" t="str">
        <f t="shared" ref="O79:O142" si="43">IF(L79&lt;=SUM(G79:K79),"OK.","Błąd")</f>
        <v>OK.</v>
      </c>
    </row>
    <row r="80" spans="1:15" s="63" customFormat="1" hidden="1">
      <c r="A80" s="57"/>
      <c r="B80" s="58" t="s">
        <v>66</v>
      </c>
      <c r="C80" s="59"/>
      <c r="D80" s="60"/>
      <c r="E80" s="61"/>
      <c r="F80" s="62">
        <v>150000</v>
      </c>
      <c r="G80" s="62">
        <v>81907</v>
      </c>
      <c r="H80" s="62">
        <v>0</v>
      </c>
      <c r="I80" s="62">
        <v>0</v>
      </c>
      <c r="J80" s="62">
        <v>0</v>
      </c>
      <c r="K80" s="62">
        <v>0</v>
      </c>
      <c r="L80" s="62">
        <v>81907</v>
      </c>
      <c r="N80" t="str">
        <f t="shared" si="12"/>
        <v>OK.</v>
      </c>
      <c r="O80" t="str">
        <f t="shared" si="43"/>
        <v>OK.</v>
      </c>
    </row>
    <row r="81" spans="1:15" s="63" customFormat="1" hidden="1">
      <c r="A81" s="57"/>
      <c r="B81" s="58" t="s">
        <v>103</v>
      </c>
      <c r="C81" s="59"/>
      <c r="D81" s="60"/>
      <c r="E81" s="61"/>
      <c r="F81" s="62">
        <v>0</v>
      </c>
      <c r="G81" s="62">
        <v>-63960</v>
      </c>
      <c r="H81" s="62">
        <v>63960</v>
      </c>
      <c r="I81" s="62">
        <v>0</v>
      </c>
      <c r="J81" s="62">
        <v>0</v>
      </c>
      <c r="K81" s="62">
        <v>0</v>
      </c>
      <c r="L81" s="62">
        <v>0</v>
      </c>
      <c r="N81"/>
      <c r="O81" t="str">
        <f t="shared" si="43"/>
        <v>OK.</v>
      </c>
    </row>
    <row r="82" spans="1:15" s="14" customFormat="1">
      <c r="A82" s="24">
        <v>9</v>
      </c>
      <c r="B82" s="11" t="s">
        <v>29</v>
      </c>
      <c r="C82" s="30" t="s">
        <v>23</v>
      </c>
      <c r="D82" s="31">
        <v>2009</v>
      </c>
      <c r="E82" s="31">
        <v>2012</v>
      </c>
      <c r="F82" s="32">
        <f>SUM(F83:F84)</f>
        <v>2660000</v>
      </c>
      <c r="G82" s="32">
        <f t="shared" ref="G82:L82" si="44">SUM(G83:G84)</f>
        <v>683000</v>
      </c>
      <c r="H82" s="32">
        <f t="shared" si="44"/>
        <v>1150000</v>
      </c>
      <c r="I82" s="32">
        <f t="shared" si="44"/>
        <v>0</v>
      </c>
      <c r="J82" s="32">
        <f t="shared" si="44"/>
        <v>0</v>
      </c>
      <c r="K82" s="32">
        <f t="shared" si="44"/>
        <v>0</v>
      </c>
      <c r="L82" s="32">
        <f t="shared" si="44"/>
        <v>0</v>
      </c>
      <c r="N82" t="str">
        <f t="shared" si="12"/>
        <v>OK.</v>
      </c>
      <c r="O82" t="str">
        <f t="shared" si="43"/>
        <v>OK.</v>
      </c>
    </row>
    <row r="83" spans="1:15">
      <c r="A83" s="28"/>
      <c r="B83" s="103" t="s">
        <v>3</v>
      </c>
      <c r="C83" s="104"/>
      <c r="D83" s="104"/>
      <c r="E83" s="105"/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N83" t="str">
        <f t="shared" si="12"/>
        <v>OK.</v>
      </c>
      <c r="O83" t="str">
        <f t="shared" si="43"/>
        <v>OK.</v>
      </c>
    </row>
    <row r="84" spans="1:15">
      <c r="A84" s="28"/>
      <c r="B84" s="103" t="s">
        <v>4</v>
      </c>
      <c r="C84" s="104"/>
      <c r="D84" s="104"/>
      <c r="E84" s="105"/>
      <c r="F84" s="29">
        <f>SUM(F85:F86)</f>
        <v>2660000</v>
      </c>
      <c r="G84" s="29">
        <f t="shared" ref="G84:L84" si="45">SUM(G85:G86)</f>
        <v>683000</v>
      </c>
      <c r="H84" s="29">
        <f t="shared" si="45"/>
        <v>1150000</v>
      </c>
      <c r="I84" s="29">
        <f t="shared" si="45"/>
        <v>0</v>
      </c>
      <c r="J84" s="29">
        <f t="shared" si="45"/>
        <v>0</v>
      </c>
      <c r="K84" s="29">
        <f t="shared" si="45"/>
        <v>0</v>
      </c>
      <c r="L84" s="29">
        <f t="shared" si="45"/>
        <v>0</v>
      </c>
      <c r="N84" t="str">
        <f t="shared" si="12"/>
        <v>OK.</v>
      </c>
      <c r="O84" t="str">
        <f t="shared" si="43"/>
        <v>OK.</v>
      </c>
    </row>
    <row r="85" spans="1:15" s="63" customFormat="1" hidden="1">
      <c r="A85" s="57"/>
      <c r="B85" s="58" t="s">
        <v>66</v>
      </c>
      <c r="C85" s="59"/>
      <c r="D85" s="60"/>
      <c r="E85" s="61"/>
      <c r="F85" s="62">
        <v>2660000</v>
      </c>
      <c r="G85" s="62">
        <v>590000</v>
      </c>
      <c r="H85" s="62">
        <v>800000</v>
      </c>
      <c r="I85" s="62"/>
      <c r="J85" s="62"/>
      <c r="K85" s="62"/>
      <c r="L85" s="62">
        <v>0</v>
      </c>
      <c r="N85" t="str">
        <f t="shared" si="12"/>
        <v>OK.</v>
      </c>
      <c r="O85" t="str">
        <f t="shared" si="43"/>
        <v>OK.</v>
      </c>
    </row>
    <row r="86" spans="1:15" s="63" customFormat="1" hidden="1">
      <c r="A86" s="57"/>
      <c r="B86" s="58" t="s">
        <v>67</v>
      </c>
      <c r="C86" s="59"/>
      <c r="D86" s="60"/>
      <c r="E86" s="61"/>
      <c r="F86" s="62"/>
      <c r="G86" s="62">
        <v>93000</v>
      </c>
      <c r="H86" s="62">
        <v>350000</v>
      </c>
      <c r="I86" s="62"/>
      <c r="J86" s="62"/>
      <c r="K86" s="62"/>
      <c r="L86" s="62">
        <v>0</v>
      </c>
      <c r="N86"/>
      <c r="O86" t="str">
        <f t="shared" si="43"/>
        <v>OK.</v>
      </c>
    </row>
    <row r="87" spans="1:15" s="14" customFormat="1">
      <c r="A87" s="24">
        <v>10</v>
      </c>
      <c r="B87" s="24" t="s">
        <v>30</v>
      </c>
      <c r="C87" s="35" t="s">
        <v>23</v>
      </c>
      <c r="D87" s="41">
        <v>2011</v>
      </c>
      <c r="E87" s="41">
        <v>2015</v>
      </c>
      <c r="F87" s="42">
        <f>SUM(F88:F89)</f>
        <v>80190</v>
      </c>
      <c r="G87" s="42">
        <f t="shared" ref="G87:L87" si="46">SUM(G88:G89)</f>
        <v>12122</v>
      </c>
      <c r="H87" s="42">
        <f t="shared" si="46"/>
        <v>12031</v>
      </c>
      <c r="I87" s="42">
        <f t="shared" si="46"/>
        <v>11667</v>
      </c>
      <c r="J87" s="42">
        <f t="shared" si="46"/>
        <v>11062</v>
      </c>
      <c r="K87" s="42">
        <f t="shared" si="46"/>
        <v>10456</v>
      </c>
      <c r="L87" s="42">
        <f t="shared" si="46"/>
        <v>0</v>
      </c>
      <c r="N87" t="str">
        <f t="shared" si="12"/>
        <v>OK.</v>
      </c>
      <c r="O87" t="str">
        <f t="shared" si="43"/>
        <v>OK.</v>
      </c>
    </row>
    <row r="88" spans="1:15">
      <c r="A88" s="28"/>
      <c r="B88" s="103" t="s">
        <v>3</v>
      </c>
      <c r="C88" s="104"/>
      <c r="D88" s="104"/>
      <c r="E88" s="105"/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N88" t="str">
        <f t="shared" si="12"/>
        <v>OK.</v>
      </c>
      <c r="O88" t="str">
        <f t="shared" si="43"/>
        <v>OK.</v>
      </c>
    </row>
    <row r="89" spans="1:15">
      <c r="A89" s="28"/>
      <c r="B89" s="103" t="s">
        <v>4</v>
      </c>
      <c r="C89" s="104"/>
      <c r="D89" s="104"/>
      <c r="E89" s="105"/>
      <c r="F89" s="29">
        <f>SUM(F90:F91)</f>
        <v>80190</v>
      </c>
      <c r="G89" s="29">
        <f t="shared" ref="G89:K89" si="47">SUM(G90:G91)</f>
        <v>12122</v>
      </c>
      <c r="H89" s="29">
        <f t="shared" si="47"/>
        <v>12031</v>
      </c>
      <c r="I89" s="29">
        <f t="shared" si="47"/>
        <v>11667</v>
      </c>
      <c r="J89" s="29">
        <f t="shared" si="47"/>
        <v>11062</v>
      </c>
      <c r="K89" s="29">
        <f t="shared" si="47"/>
        <v>10456</v>
      </c>
      <c r="L89" s="29">
        <v>0</v>
      </c>
      <c r="N89" t="str">
        <f t="shared" si="12"/>
        <v>OK.</v>
      </c>
      <c r="O89" t="str">
        <f t="shared" si="43"/>
        <v>OK.</v>
      </c>
    </row>
    <row r="90" spans="1:15" s="63" customFormat="1" hidden="1">
      <c r="A90" s="57"/>
      <c r="B90" s="58" t="s">
        <v>66</v>
      </c>
      <c r="C90" s="59"/>
      <c r="D90" s="60"/>
      <c r="E90" s="61"/>
      <c r="F90" s="62">
        <v>50000</v>
      </c>
      <c r="G90" s="62">
        <v>10000</v>
      </c>
      <c r="H90" s="62">
        <v>10000</v>
      </c>
      <c r="I90" s="62">
        <v>10000</v>
      </c>
      <c r="J90" s="62">
        <v>10000</v>
      </c>
      <c r="K90" s="62">
        <v>10000</v>
      </c>
      <c r="L90" s="62">
        <v>0</v>
      </c>
      <c r="N90" t="str">
        <f t="shared" ref="N90" si="48">IF(F90&gt;=SUM(G90:K90),"OK.","Błąd")</f>
        <v>OK.</v>
      </c>
      <c r="O90" t="str">
        <f t="shared" si="43"/>
        <v>OK.</v>
      </c>
    </row>
    <row r="91" spans="1:15" s="63" customFormat="1" hidden="1">
      <c r="A91" s="57"/>
      <c r="B91" s="58" t="s">
        <v>103</v>
      </c>
      <c r="C91" s="59"/>
      <c r="D91" s="60"/>
      <c r="E91" s="61"/>
      <c r="F91" s="62">
        <v>30190</v>
      </c>
      <c r="G91" s="62">
        <v>2122</v>
      </c>
      <c r="H91" s="62">
        <v>2031</v>
      </c>
      <c r="I91" s="62">
        <v>1667</v>
      </c>
      <c r="J91" s="62">
        <v>1062</v>
      </c>
      <c r="K91" s="62">
        <v>456</v>
      </c>
      <c r="L91" s="62">
        <v>0</v>
      </c>
      <c r="N91"/>
      <c r="O91" t="str">
        <f t="shared" si="43"/>
        <v>OK.</v>
      </c>
    </row>
    <row r="92" spans="1:15" s="14" customFormat="1">
      <c r="A92" s="24">
        <v>11</v>
      </c>
      <c r="B92" s="24" t="s">
        <v>38</v>
      </c>
      <c r="C92" s="35" t="s">
        <v>23</v>
      </c>
      <c r="D92" s="41">
        <v>2010</v>
      </c>
      <c r="E92" s="41">
        <v>2011</v>
      </c>
      <c r="F92" s="42">
        <v>10000</v>
      </c>
      <c r="G92" s="42">
        <v>10000</v>
      </c>
      <c r="H92" s="27">
        <v>0</v>
      </c>
      <c r="I92" s="27">
        <v>0</v>
      </c>
      <c r="J92" s="27">
        <v>0</v>
      </c>
      <c r="K92" s="27">
        <v>0</v>
      </c>
      <c r="L92" s="27">
        <v>10000</v>
      </c>
      <c r="N92" t="str">
        <f t="shared" si="12"/>
        <v>OK.</v>
      </c>
      <c r="O92" t="str">
        <f t="shared" si="43"/>
        <v>OK.</v>
      </c>
    </row>
    <row r="93" spans="1:15">
      <c r="A93" s="28"/>
      <c r="B93" s="103" t="s">
        <v>3</v>
      </c>
      <c r="C93" s="104"/>
      <c r="D93" s="104"/>
      <c r="E93" s="105"/>
      <c r="F93" s="29">
        <f>F92</f>
        <v>10000</v>
      </c>
      <c r="G93" s="29">
        <f t="shared" ref="G93:L93" si="49">G92</f>
        <v>10000</v>
      </c>
      <c r="H93" s="29">
        <f t="shared" si="49"/>
        <v>0</v>
      </c>
      <c r="I93" s="29">
        <f t="shared" si="49"/>
        <v>0</v>
      </c>
      <c r="J93" s="29">
        <f t="shared" si="49"/>
        <v>0</v>
      </c>
      <c r="K93" s="29">
        <f t="shared" si="49"/>
        <v>0</v>
      </c>
      <c r="L93" s="29">
        <f t="shared" si="49"/>
        <v>10000</v>
      </c>
      <c r="N93" t="str">
        <f t="shared" si="12"/>
        <v>OK.</v>
      </c>
      <c r="O93" t="str">
        <f t="shared" si="43"/>
        <v>OK.</v>
      </c>
    </row>
    <row r="94" spans="1:15">
      <c r="A94" s="28"/>
      <c r="B94" s="103" t="s">
        <v>4</v>
      </c>
      <c r="C94" s="104"/>
      <c r="D94" s="104"/>
      <c r="E94" s="105"/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N94" t="str">
        <f t="shared" si="12"/>
        <v>OK.</v>
      </c>
      <c r="O94" t="str">
        <f t="shared" si="43"/>
        <v>OK.</v>
      </c>
    </row>
    <row r="95" spans="1:15" s="14" customFormat="1">
      <c r="A95" s="24">
        <v>12</v>
      </c>
      <c r="B95" s="11" t="s">
        <v>73</v>
      </c>
      <c r="C95" s="30" t="s">
        <v>23</v>
      </c>
      <c r="D95" s="31">
        <v>2010</v>
      </c>
      <c r="E95" s="31">
        <v>2011</v>
      </c>
      <c r="F95" s="32">
        <f>SUM(F96:F97)</f>
        <v>24400</v>
      </c>
      <c r="G95" s="32">
        <f t="shared" ref="G95:L95" si="50">SUM(G96:G97)</f>
        <v>24400</v>
      </c>
      <c r="H95" s="32">
        <f t="shared" si="50"/>
        <v>0</v>
      </c>
      <c r="I95" s="32">
        <f t="shared" si="50"/>
        <v>0</v>
      </c>
      <c r="J95" s="32">
        <f t="shared" si="50"/>
        <v>0</v>
      </c>
      <c r="K95" s="32">
        <f t="shared" si="50"/>
        <v>0</v>
      </c>
      <c r="L95" s="32">
        <f t="shared" si="50"/>
        <v>0</v>
      </c>
      <c r="N95" t="str">
        <f t="shared" si="12"/>
        <v>OK.</v>
      </c>
      <c r="O95" t="str">
        <f t="shared" si="43"/>
        <v>OK.</v>
      </c>
    </row>
    <row r="96" spans="1:15">
      <c r="A96" s="28"/>
      <c r="B96" s="103" t="s">
        <v>3</v>
      </c>
      <c r="C96" s="104"/>
      <c r="D96" s="104"/>
      <c r="E96" s="105"/>
      <c r="F96" s="29">
        <f>SUM(F98:F99)</f>
        <v>24400</v>
      </c>
      <c r="G96" s="29">
        <f t="shared" ref="G96:L96" si="51">SUM(G98:G99)</f>
        <v>24400</v>
      </c>
      <c r="H96" s="29">
        <f t="shared" si="51"/>
        <v>0</v>
      </c>
      <c r="I96" s="29">
        <f t="shared" si="51"/>
        <v>0</v>
      </c>
      <c r="J96" s="29">
        <f t="shared" si="51"/>
        <v>0</v>
      </c>
      <c r="K96" s="29">
        <f t="shared" si="51"/>
        <v>0</v>
      </c>
      <c r="L96" s="29">
        <f t="shared" si="51"/>
        <v>0</v>
      </c>
      <c r="N96" t="str">
        <f t="shared" si="12"/>
        <v>OK.</v>
      </c>
      <c r="O96" t="str">
        <f t="shared" si="43"/>
        <v>OK.</v>
      </c>
    </row>
    <row r="97" spans="1:15">
      <c r="A97" s="28"/>
      <c r="B97" s="103" t="s">
        <v>4</v>
      </c>
      <c r="C97" s="104"/>
      <c r="D97" s="104"/>
      <c r="E97" s="105"/>
      <c r="F97" s="29">
        <v>0</v>
      </c>
      <c r="G97" s="29">
        <v>0</v>
      </c>
      <c r="H97" s="29">
        <f t="shared" ref="H97:L97" si="52">SUM(H98:H99)</f>
        <v>0</v>
      </c>
      <c r="I97" s="29">
        <f t="shared" si="52"/>
        <v>0</v>
      </c>
      <c r="J97" s="29">
        <f t="shared" si="52"/>
        <v>0</v>
      </c>
      <c r="K97" s="29">
        <f t="shared" si="52"/>
        <v>0</v>
      </c>
      <c r="L97" s="29">
        <f t="shared" si="52"/>
        <v>0</v>
      </c>
      <c r="N97" t="str">
        <f t="shared" si="12"/>
        <v>OK.</v>
      </c>
      <c r="O97" t="str">
        <f t="shared" si="43"/>
        <v>OK.</v>
      </c>
    </row>
    <row r="98" spans="1:15" s="63" customFormat="1" hidden="1">
      <c r="A98" s="57"/>
      <c r="B98" s="58" t="s">
        <v>66</v>
      </c>
      <c r="C98" s="59"/>
      <c r="D98" s="60"/>
      <c r="E98" s="61"/>
      <c r="F98" s="62">
        <v>0</v>
      </c>
      <c r="G98" s="62">
        <v>0</v>
      </c>
      <c r="H98" s="62">
        <v>0</v>
      </c>
      <c r="I98" s="62"/>
      <c r="J98" s="62"/>
      <c r="K98" s="62"/>
      <c r="L98" s="62">
        <v>0</v>
      </c>
      <c r="N98" t="str">
        <f t="shared" si="12"/>
        <v>OK.</v>
      </c>
      <c r="O98" t="str">
        <f t="shared" si="43"/>
        <v>OK.</v>
      </c>
    </row>
    <row r="99" spans="1:15" s="63" customFormat="1" hidden="1">
      <c r="A99" s="57"/>
      <c r="B99" s="58" t="s">
        <v>67</v>
      </c>
      <c r="C99" s="59"/>
      <c r="D99" s="60"/>
      <c r="E99" s="61"/>
      <c r="F99" s="62">
        <v>24400</v>
      </c>
      <c r="G99" s="62">
        <v>24400</v>
      </c>
      <c r="H99" s="62">
        <v>0</v>
      </c>
      <c r="I99" s="62"/>
      <c r="J99" s="62"/>
      <c r="K99" s="62"/>
      <c r="L99" s="62">
        <v>0</v>
      </c>
      <c r="N99" t="str">
        <f t="shared" ref="N99:N173" si="53">IF(F99&gt;=SUM(G99:K99),"OK.","Błąd")</f>
        <v>OK.</v>
      </c>
      <c r="O99" t="str">
        <f t="shared" si="43"/>
        <v>OK.</v>
      </c>
    </row>
    <row r="100" spans="1:15" s="14" customFormat="1">
      <c r="A100" s="24">
        <v>13</v>
      </c>
      <c r="B100" s="24" t="s">
        <v>31</v>
      </c>
      <c r="C100" s="35" t="s">
        <v>32</v>
      </c>
      <c r="D100" s="41">
        <v>2011</v>
      </c>
      <c r="E100" s="41">
        <v>2012</v>
      </c>
      <c r="F100" s="42">
        <f>SUM(F103:F104)</f>
        <v>69805</v>
      </c>
      <c r="G100" s="42">
        <f>SUM(G103:G104)</f>
        <v>13161</v>
      </c>
      <c r="H100" s="42">
        <f t="shared" ref="H100:L100" si="54">SUM(H103:H104)</f>
        <v>56644</v>
      </c>
      <c r="I100" s="42">
        <f t="shared" si="54"/>
        <v>0</v>
      </c>
      <c r="J100" s="42">
        <f t="shared" si="54"/>
        <v>0</v>
      </c>
      <c r="K100" s="42">
        <f t="shared" si="54"/>
        <v>0</v>
      </c>
      <c r="L100" s="42">
        <f t="shared" si="54"/>
        <v>69805</v>
      </c>
      <c r="N100" t="str">
        <f t="shared" si="53"/>
        <v>OK.</v>
      </c>
      <c r="O100" t="str">
        <f t="shared" si="43"/>
        <v>OK.</v>
      </c>
    </row>
    <row r="101" spans="1:15">
      <c r="A101" s="28"/>
      <c r="B101" s="103" t="s">
        <v>3</v>
      </c>
      <c r="C101" s="104"/>
      <c r="D101" s="104"/>
      <c r="E101" s="105"/>
      <c r="F101" s="29">
        <f>F100</f>
        <v>69805</v>
      </c>
      <c r="G101" s="29">
        <f t="shared" ref="G101:L101" si="55">G100</f>
        <v>13161</v>
      </c>
      <c r="H101" s="29">
        <f t="shared" si="55"/>
        <v>56644</v>
      </c>
      <c r="I101" s="29">
        <f t="shared" si="55"/>
        <v>0</v>
      </c>
      <c r="J101" s="29">
        <f t="shared" si="55"/>
        <v>0</v>
      </c>
      <c r="K101" s="29">
        <f t="shared" si="55"/>
        <v>0</v>
      </c>
      <c r="L101" s="29">
        <f t="shared" si="55"/>
        <v>69805</v>
      </c>
      <c r="N101" t="str">
        <f t="shared" si="53"/>
        <v>OK.</v>
      </c>
      <c r="O101" t="str">
        <f t="shared" si="43"/>
        <v>OK.</v>
      </c>
    </row>
    <row r="102" spans="1:15">
      <c r="A102" s="28"/>
      <c r="B102" s="103" t="s">
        <v>4</v>
      </c>
      <c r="C102" s="104"/>
      <c r="D102" s="104"/>
      <c r="E102" s="105"/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N102" t="str">
        <f t="shared" si="53"/>
        <v>OK.</v>
      </c>
      <c r="O102" t="str">
        <f t="shared" si="43"/>
        <v>OK.</v>
      </c>
    </row>
    <row r="103" spans="1:15" s="63" customFormat="1" hidden="1">
      <c r="A103" s="57"/>
      <c r="B103" s="58" t="s">
        <v>66</v>
      </c>
      <c r="C103" s="59"/>
      <c r="D103" s="60"/>
      <c r="E103" s="61"/>
      <c r="F103" s="62">
        <v>132000</v>
      </c>
      <c r="G103" s="62">
        <v>60000</v>
      </c>
      <c r="H103" s="62">
        <v>72000</v>
      </c>
      <c r="I103" s="62">
        <v>0</v>
      </c>
      <c r="J103" s="62">
        <v>0</v>
      </c>
      <c r="K103" s="62">
        <v>0</v>
      </c>
      <c r="L103" s="62">
        <v>132000</v>
      </c>
      <c r="N103" t="str">
        <f t="shared" si="53"/>
        <v>OK.</v>
      </c>
      <c r="O103" t="str">
        <f t="shared" si="43"/>
        <v>OK.</v>
      </c>
    </row>
    <row r="104" spans="1:15" s="63" customFormat="1" hidden="1">
      <c r="A104" s="57"/>
      <c r="B104" s="58" t="s">
        <v>103</v>
      </c>
      <c r="C104" s="59"/>
      <c r="D104" s="60"/>
      <c r="E104" s="61"/>
      <c r="F104" s="62">
        <f>SUM(G104:H104)</f>
        <v>-62195</v>
      </c>
      <c r="G104" s="62">
        <v>-46839</v>
      </c>
      <c r="H104" s="62">
        <v>-15356</v>
      </c>
      <c r="I104" s="62">
        <v>0</v>
      </c>
      <c r="J104" s="62">
        <v>0</v>
      </c>
      <c r="K104" s="62">
        <v>0</v>
      </c>
      <c r="L104" s="62">
        <v>-62195</v>
      </c>
      <c r="N104"/>
      <c r="O104" t="str">
        <f t="shared" si="43"/>
        <v>OK.</v>
      </c>
    </row>
    <row r="105" spans="1:15" s="14" customFormat="1" ht="22.5">
      <c r="A105" s="24">
        <v>14</v>
      </c>
      <c r="B105" s="64" t="s">
        <v>68</v>
      </c>
      <c r="C105" s="30" t="s">
        <v>23</v>
      </c>
      <c r="D105" s="31">
        <v>2010</v>
      </c>
      <c r="E105" s="31">
        <v>2011</v>
      </c>
      <c r="F105" s="32">
        <f>SUM(F106:F107)</f>
        <v>1330000</v>
      </c>
      <c r="G105" s="32">
        <f t="shared" ref="G105:L105" si="56">SUM(G106:G107)</f>
        <v>500000</v>
      </c>
      <c r="H105" s="32">
        <f t="shared" si="56"/>
        <v>0</v>
      </c>
      <c r="I105" s="32">
        <f t="shared" si="56"/>
        <v>0</v>
      </c>
      <c r="J105" s="32">
        <f t="shared" si="56"/>
        <v>0</v>
      </c>
      <c r="K105" s="32">
        <f t="shared" si="56"/>
        <v>0</v>
      </c>
      <c r="L105" s="32">
        <f t="shared" si="56"/>
        <v>0</v>
      </c>
      <c r="N105" t="str">
        <f t="shared" si="53"/>
        <v>OK.</v>
      </c>
      <c r="O105" t="str">
        <f t="shared" si="43"/>
        <v>OK.</v>
      </c>
    </row>
    <row r="106" spans="1:15">
      <c r="A106" s="28"/>
      <c r="B106" s="103" t="s">
        <v>3</v>
      </c>
      <c r="C106" s="104"/>
      <c r="D106" s="104"/>
      <c r="E106" s="105"/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N106" t="str">
        <f t="shared" si="53"/>
        <v>OK.</v>
      </c>
      <c r="O106" t="str">
        <f t="shared" si="43"/>
        <v>OK.</v>
      </c>
    </row>
    <row r="107" spans="1:15">
      <c r="A107" s="28"/>
      <c r="B107" s="103" t="s">
        <v>4</v>
      </c>
      <c r="C107" s="104"/>
      <c r="D107" s="104"/>
      <c r="E107" s="105"/>
      <c r="F107" s="29">
        <f>SUM(F108:F109)</f>
        <v>1330000</v>
      </c>
      <c r="G107" s="29">
        <f t="shared" ref="G107" si="57">SUM(G108:G109)</f>
        <v>500000</v>
      </c>
      <c r="H107" s="29">
        <f t="shared" ref="H107" si="58">SUM(H108:H109)</f>
        <v>0</v>
      </c>
      <c r="I107" s="29">
        <f t="shared" ref="I107" si="59">SUM(I108:I109)</f>
        <v>0</v>
      </c>
      <c r="J107" s="29">
        <f t="shared" ref="J107" si="60">SUM(J108:J109)</f>
        <v>0</v>
      </c>
      <c r="K107" s="29">
        <f t="shared" ref="K107" si="61">SUM(K108:K109)</f>
        <v>0</v>
      </c>
      <c r="L107" s="29">
        <f t="shared" ref="L107" si="62">SUM(L108:L109)</f>
        <v>0</v>
      </c>
      <c r="N107" t="str">
        <f t="shared" si="53"/>
        <v>OK.</v>
      </c>
      <c r="O107" t="str">
        <f t="shared" si="43"/>
        <v>OK.</v>
      </c>
    </row>
    <row r="108" spans="1:15" s="63" customFormat="1" hidden="1">
      <c r="A108" s="57"/>
      <c r="B108" s="58" t="s">
        <v>66</v>
      </c>
      <c r="C108" s="59"/>
      <c r="D108" s="60"/>
      <c r="E108" s="61"/>
      <c r="F108" s="62">
        <v>0</v>
      </c>
      <c r="G108" s="62">
        <v>0</v>
      </c>
      <c r="H108" s="62">
        <v>0</v>
      </c>
      <c r="I108" s="62"/>
      <c r="J108" s="62"/>
      <c r="K108" s="62"/>
      <c r="L108" s="62"/>
      <c r="N108" t="str">
        <f t="shared" si="53"/>
        <v>OK.</v>
      </c>
      <c r="O108" t="str">
        <f t="shared" si="43"/>
        <v>OK.</v>
      </c>
    </row>
    <row r="109" spans="1:15" s="63" customFormat="1" hidden="1">
      <c r="A109" s="57"/>
      <c r="B109" s="58" t="s">
        <v>67</v>
      </c>
      <c r="C109" s="59"/>
      <c r="D109" s="60"/>
      <c r="E109" s="61"/>
      <c r="F109" s="62">
        <v>1330000</v>
      </c>
      <c r="G109" s="62">
        <v>500000</v>
      </c>
      <c r="H109" s="62">
        <v>0</v>
      </c>
      <c r="I109" s="62"/>
      <c r="J109" s="62"/>
      <c r="K109" s="62"/>
      <c r="L109" s="62"/>
      <c r="N109" t="str">
        <f t="shared" si="53"/>
        <v>OK.</v>
      </c>
      <c r="O109" t="str">
        <f t="shared" si="43"/>
        <v>OK.</v>
      </c>
    </row>
    <row r="110" spans="1:15" s="14" customFormat="1">
      <c r="A110" s="24">
        <v>15</v>
      </c>
      <c r="B110" s="39" t="s">
        <v>107</v>
      </c>
      <c r="C110" s="40" t="s">
        <v>23</v>
      </c>
      <c r="D110" s="31">
        <v>2011</v>
      </c>
      <c r="E110" s="31">
        <v>2012</v>
      </c>
      <c r="F110" s="32">
        <f>SUM(F111:F112)</f>
        <v>70000</v>
      </c>
      <c r="G110" s="32">
        <f t="shared" ref="G110:L110" si="63">SUM(G111:G112)</f>
        <v>0</v>
      </c>
      <c r="H110" s="32">
        <f t="shared" si="63"/>
        <v>70000</v>
      </c>
      <c r="I110" s="32">
        <f t="shared" si="63"/>
        <v>0</v>
      </c>
      <c r="J110" s="32">
        <f t="shared" si="63"/>
        <v>0</v>
      </c>
      <c r="K110" s="32">
        <f t="shared" si="63"/>
        <v>0</v>
      </c>
      <c r="L110" s="32">
        <f t="shared" si="63"/>
        <v>70000</v>
      </c>
      <c r="N110" t="str">
        <f t="shared" si="53"/>
        <v>OK.</v>
      </c>
      <c r="O110" t="str">
        <f t="shared" si="43"/>
        <v>OK.</v>
      </c>
    </row>
    <row r="111" spans="1:15">
      <c r="A111" s="28"/>
      <c r="B111" s="103" t="s">
        <v>3</v>
      </c>
      <c r="C111" s="104"/>
      <c r="D111" s="104"/>
      <c r="E111" s="105"/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N111" t="str">
        <f t="shared" si="53"/>
        <v>OK.</v>
      </c>
      <c r="O111" t="str">
        <f t="shared" si="43"/>
        <v>OK.</v>
      </c>
    </row>
    <row r="112" spans="1:15">
      <c r="A112" s="28"/>
      <c r="B112" s="103" t="s">
        <v>4</v>
      </c>
      <c r="C112" s="104"/>
      <c r="D112" s="104"/>
      <c r="E112" s="105"/>
      <c r="F112" s="29">
        <v>70000</v>
      </c>
      <c r="G112" s="29">
        <v>0</v>
      </c>
      <c r="H112" s="29">
        <v>70000</v>
      </c>
      <c r="I112" s="29">
        <v>0</v>
      </c>
      <c r="J112" s="29">
        <v>0</v>
      </c>
      <c r="K112" s="29">
        <v>0</v>
      </c>
      <c r="L112" s="29">
        <v>70000</v>
      </c>
      <c r="N112" t="str">
        <f t="shared" si="53"/>
        <v>OK.</v>
      </c>
      <c r="O112" t="str">
        <f t="shared" si="43"/>
        <v>OK.</v>
      </c>
    </row>
    <row r="113" spans="1:15">
      <c r="A113" s="2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3"/>
      <c r="N113" t="str">
        <f t="shared" si="53"/>
        <v>OK.</v>
      </c>
      <c r="O113" t="str">
        <f t="shared" si="43"/>
        <v>OK.</v>
      </c>
    </row>
    <row r="114" spans="1:15" s="10" customFormat="1" ht="25.5" customHeight="1">
      <c r="A114" s="24"/>
      <c r="B114" s="109" t="s">
        <v>19</v>
      </c>
      <c r="C114" s="110"/>
      <c r="D114" s="110"/>
      <c r="E114" s="111"/>
      <c r="F114" s="43">
        <f>SUM(F115:F116)</f>
        <v>2904639.3</v>
      </c>
      <c r="G114" s="43">
        <f t="shared" ref="G114:L114" si="64">SUM(G115:G116)</f>
        <v>715241.88</v>
      </c>
      <c r="H114" s="43">
        <f t="shared" si="64"/>
        <v>665322</v>
      </c>
      <c r="I114" s="43">
        <f t="shared" si="64"/>
        <v>370149</v>
      </c>
      <c r="J114" s="43">
        <f t="shared" si="64"/>
        <v>109080</v>
      </c>
      <c r="K114" s="43">
        <f t="shared" si="64"/>
        <v>0</v>
      </c>
      <c r="L114" s="43">
        <f t="shared" si="64"/>
        <v>1463302</v>
      </c>
      <c r="N114" t="str">
        <f t="shared" si="53"/>
        <v>OK.</v>
      </c>
      <c r="O114" t="str">
        <f t="shared" si="43"/>
        <v>OK.</v>
      </c>
    </row>
    <row r="115" spans="1:15" s="10" customFormat="1">
      <c r="A115" s="28"/>
      <c r="B115" s="103" t="s">
        <v>3</v>
      </c>
      <c r="C115" s="104"/>
      <c r="D115" s="104"/>
      <c r="E115" s="105"/>
      <c r="F115" s="13">
        <f t="shared" ref="F115:L116" si="65">SUM(F118,F121,F124,F127,F132,F135,F138,F141,F144,F149,F152,F157,F160,F163,F166,F169,F172,F175,F178,F181,F184,F189,F192,F195,F198,F201,F206,F211,F217,F224,F229)</f>
        <v>2904639.3</v>
      </c>
      <c r="G115" s="13">
        <f t="shared" si="65"/>
        <v>715241.88</v>
      </c>
      <c r="H115" s="13">
        <f t="shared" si="65"/>
        <v>665322</v>
      </c>
      <c r="I115" s="13">
        <f t="shared" si="65"/>
        <v>370149</v>
      </c>
      <c r="J115" s="13">
        <f t="shared" si="65"/>
        <v>109080</v>
      </c>
      <c r="K115" s="13">
        <f t="shared" si="65"/>
        <v>0</v>
      </c>
      <c r="L115" s="13">
        <f t="shared" si="65"/>
        <v>1463302</v>
      </c>
      <c r="N115" t="str">
        <f t="shared" si="53"/>
        <v>OK.</v>
      </c>
      <c r="O115" t="str">
        <f t="shared" si="43"/>
        <v>OK.</v>
      </c>
    </row>
    <row r="116" spans="1:15" s="10" customFormat="1">
      <c r="A116" s="28"/>
      <c r="B116" s="103" t="s">
        <v>4</v>
      </c>
      <c r="C116" s="104"/>
      <c r="D116" s="104"/>
      <c r="E116" s="105"/>
      <c r="F116" s="13">
        <f t="shared" si="65"/>
        <v>0</v>
      </c>
      <c r="G116" s="13">
        <f t="shared" si="65"/>
        <v>0</v>
      </c>
      <c r="H116" s="13">
        <f t="shared" si="65"/>
        <v>0</v>
      </c>
      <c r="I116" s="13">
        <f t="shared" si="65"/>
        <v>0</v>
      </c>
      <c r="J116" s="13">
        <f t="shared" si="65"/>
        <v>0</v>
      </c>
      <c r="K116" s="13">
        <f t="shared" si="65"/>
        <v>0</v>
      </c>
      <c r="L116" s="13">
        <f t="shared" si="65"/>
        <v>0</v>
      </c>
      <c r="N116" t="str">
        <f t="shared" si="53"/>
        <v>OK.</v>
      </c>
      <c r="O116" t="str">
        <f t="shared" si="43"/>
        <v>OK.</v>
      </c>
    </row>
    <row r="117" spans="1:15" s="11" customFormat="1">
      <c r="A117" s="24">
        <v>1</v>
      </c>
      <c r="B117" s="24" t="s">
        <v>33</v>
      </c>
      <c r="C117" s="30" t="s">
        <v>23</v>
      </c>
      <c r="D117" s="30">
        <v>2010</v>
      </c>
      <c r="E117" s="24">
        <v>2012</v>
      </c>
      <c r="F117" s="43">
        <f t="shared" ref="F117:L117" si="66">SUM(F118:F118)</f>
        <v>60000</v>
      </c>
      <c r="G117" s="43">
        <f t="shared" si="66"/>
        <v>30000</v>
      </c>
      <c r="H117" s="43">
        <f t="shared" si="66"/>
        <v>30000</v>
      </c>
      <c r="I117" s="43">
        <f t="shared" si="66"/>
        <v>0</v>
      </c>
      <c r="J117" s="43">
        <f t="shared" si="66"/>
        <v>0</v>
      </c>
      <c r="K117" s="43">
        <f t="shared" si="66"/>
        <v>0</v>
      </c>
      <c r="L117" s="43">
        <f t="shared" si="66"/>
        <v>30000</v>
      </c>
      <c r="N117" t="str">
        <f t="shared" si="53"/>
        <v>OK.</v>
      </c>
      <c r="O117" t="str">
        <f t="shared" si="43"/>
        <v>OK.</v>
      </c>
    </row>
    <row r="118" spans="1:15" s="10" customFormat="1">
      <c r="A118" s="28"/>
      <c r="B118" s="103" t="s">
        <v>3</v>
      </c>
      <c r="C118" s="104"/>
      <c r="D118" s="104"/>
      <c r="E118" s="105"/>
      <c r="F118" s="13">
        <v>60000</v>
      </c>
      <c r="G118" s="13">
        <v>30000</v>
      </c>
      <c r="H118" s="13">
        <v>30000</v>
      </c>
      <c r="I118" s="13">
        <v>0</v>
      </c>
      <c r="J118" s="13">
        <v>0</v>
      </c>
      <c r="K118" s="13">
        <v>0</v>
      </c>
      <c r="L118" s="13">
        <v>30000</v>
      </c>
      <c r="N118" t="str">
        <f t="shared" si="53"/>
        <v>OK.</v>
      </c>
      <c r="O118" t="str">
        <f t="shared" si="43"/>
        <v>OK.</v>
      </c>
    </row>
    <row r="119" spans="1:15" s="10" customFormat="1">
      <c r="A119" s="28"/>
      <c r="B119" s="103" t="s">
        <v>4</v>
      </c>
      <c r="C119" s="104"/>
      <c r="D119" s="104"/>
      <c r="E119" s="105"/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N119" t="str">
        <f t="shared" si="53"/>
        <v>OK.</v>
      </c>
      <c r="O119" t="str">
        <f t="shared" si="43"/>
        <v>OK.</v>
      </c>
    </row>
    <row r="120" spans="1:15" s="11" customFormat="1">
      <c r="A120" s="24">
        <v>2</v>
      </c>
      <c r="B120" s="24" t="s">
        <v>35</v>
      </c>
      <c r="C120" s="30" t="s">
        <v>36</v>
      </c>
      <c r="D120" s="30">
        <v>2010</v>
      </c>
      <c r="E120" s="24">
        <v>2012</v>
      </c>
      <c r="F120" s="43">
        <f>SUM(F121:F122)</f>
        <v>45000</v>
      </c>
      <c r="G120" s="43">
        <f t="shared" ref="G120:L120" si="67">SUM(G121:G122)</f>
        <v>30000</v>
      </c>
      <c r="H120" s="43">
        <f t="shared" si="67"/>
        <v>15000</v>
      </c>
      <c r="I120" s="43">
        <f t="shared" si="67"/>
        <v>0</v>
      </c>
      <c r="J120" s="43">
        <f t="shared" si="67"/>
        <v>0</v>
      </c>
      <c r="K120" s="43">
        <f t="shared" si="67"/>
        <v>0</v>
      </c>
      <c r="L120" s="43">
        <f t="shared" si="67"/>
        <v>30000</v>
      </c>
      <c r="N120" t="str">
        <f t="shared" si="53"/>
        <v>OK.</v>
      </c>
      <c r="O120" t="str">
        <f t="shared" si="43"/>
        <v>OK.</v>
      </c>
    </row>
    <row r="121" spans="1:15" s="10" customFormat="1">
      <c r="A121" s="28"/>
      <c r="B121" s="103" t="s">
        <v>3</v>
      </c>
      <c r="C121" s="104"/>
      <c r="D121" s="104"/>
      <c r="E121" s="105"/>
      <c r="F121" s="13">
        <v>45000</v>
      </c>
      <c r="G121" s="13">
        <v>30000</v>
      </c>
      <c r="H121" s="13">
        <v>15000</v>
      </c>
      <c r="I121" s="13"/>
      <c r="J121" s="13"/>
      <c r="K121" s="13"/>
      <c r="L121" s="13">
        <v>30000</v>
      </c>
      <c r="N121" t="str">
        <f t="shared" si="53"/>
        <v>OK.</v>
      </c>
      <c r="O121" t="str">
        <f t="shared" si="43"/>
        <v>OK.</v>
      </c>
    </row>
    <row r="122" spans="1:15" s="10" customFormat="1">
      <c r="A122" s="28"/>
      <c r="B122" s="103" t="s">
        <v>4</v>
      </c>
      <c r="C122" s="104"/>
      <c r="D122" s="104"/>
      <c r="E122" s="105"/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N122" t="str">
        <f t="shared" si="53"/>
        <v>OK.</v>
      </c>
      <c r="O122" t="str">
        <f t="shared" si="43"/>
        <v>OK.</v>
      </c>
    </row>
    <row r="123" spans="1:15" s="11" customFormat="1">
      <c r="A123" s="24">
        <v>3</v>
      </c>
      <c r="B123" s="24" t="s">
        <v>37</v>
      </c>
      <c r="C123" s="30" t="s">
        <v>36</v>
      </c>
      <c r="D123" s="30">
        <v>2010</v>
      </c>
      <c r="E123" s="24">
        <v>2012</v>
      </c>
      <c r="F123" s="43">
        <f t="shared" ref="F123:L123" si="68">SUM(F124:F125)</f>
        <v>2780</v>
      </c>
      <c r="G123" s="43">
        <f t="shared" si="68"/>
        <v>2000</v>
      </c>
      <c r="H123" s="43">
        <f t="shared" si="68"/>
        <v>780</v>
      </c>
      <c r="I123" s="43">
        <f t="shared" si="68"/>
        <v>0</v>
      </c>
      <c r="J123" s="43">
        <f t="shared" si="68"/>
        <v>0</v>
      </c>
      <c r="K123" s="43">
        <f t="shared" si="68"/>
        <v>0</v>
      </c>
      <c r="L123" s="43">
        <f t="shared" si="68"/>
        <v>850</v>
      </c>
      <c r="N123" t="str">
        <f t="shared" si="53"/>
        <v>OK.</v>
      </c>
      <c r="O123" t="str">
        <f t="shared" si="43"/>
        <v>OK.</v>
      </c>
    </row>
    <row r="124" spans="1:15" s="10" customFormat="1">
      <c r="A124" s="28"/>
      <c r="B124" s="103" t="s">
        <v>3</v>
      </c>
      <c r="C124" s="104"/>
      <c r="D124" s="104"/>
      <c r="E124" s="105"/>
      <c r="F124" s="13">
        <v>2780</v>
      </c>
      <c r="G124" s="13">
        <v>2000</v>
      </c>
      <c r="H124" s="13">
        <v>780</v>
      </c>
      <c r="I124" s="13"/>
      <c r="J124" s="13"/>
      <c r="K124" s="13"/>
      <c r="L124" s="13">
        <v>850</v>
      </c>
      <c r="N124" t="str">
        <f t="shared" si="53"/>
        <v>OK.</v>
      </c>
      <c r="O124" t="str">
        <f t="shared" si="43"/>
        <v>OK.</v>
      </c>
    </row>
    <row r="125" spans="1:15" s="10" customFormat="1">
      <c r="A125" s="28"/>
      <c r="B125" s="103" t="s">
        <v>4</v>
      </c>
      <c r="C125" s="104"/>
      <c r="D125" s="104"/>
      <c r="E125" s="105"/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N125" t="str">
        <f t="shared" si="53"/>
        <v>OK.</v>
      </c>
      <c r="O125" t="str">
        <f t="shared" si="43"/>
        <v>OK.</v>
      </c>
    </row>
    <row r="126" spans="1:15" s="11" customFormat="1">
      <c r="A126" s="24">
        <v>4</v>
      </c>
      <c r="B126" s="24" t="s">
        <v>37</v>
      </c>
      <c r="C126" s="30" t="s">
        <v>23</v>
      </c>
      <c r="D126" s="30">
        <v>2010</v>
      </c>
      <c r="E126" s="24">
        <v>2012</v>
      </c>
      <c r="F126" s="43">
        <f t="shared" ref="F126:L126" si="69">SUM(F127:F128)</f>
        <v>7600</v>
      </c>
      <c r="G126" s="43">
        <f t="shared" si="69"/>
        <v>4000</v>
      </c>
      <c r="H126" s="43">
        <f t="shared" si="69"/>
        <v>3300</v>
      </c>
      <c r="I126" s="43">
        <f t="shared" si="69"/>
        <v>0</v>
      </c>
      <c r="J126" s="43">
        <f t="shared" si="69"/>
        <v>0</v>
      </c>
      <c r="K126" s="43">
        <f t="shared" si="69"/>
        <v>0</v>
      </c>
      <c r="L126" s="43">
        <f t="shared" si="69"/>
        <v>4000</v>
      </c>
      <c r="N126" t="str">
        <f t="shared" si="53"/>
        <v>OK.</v>
      </c>
      <c r="O126" t="str">
        <f t="shared" si="43"/>
        <v>OK.</v>
      </c>
    </row>
    <row r="127" spans="1:15" s="10" customFormat="1">
      <c r="A127" s="28"/>
      <c r="B127" s="103" t="s">
        <v>3</v>
      </c>
      <c r="C127" s="104"/>
      <c r="D127" s="104"/>
      <c r="E127" s="105"/>
      <c r="F127" s="13">
        <f>SUM(F129:F130)</f>
        <v>7600</v>
      </c>
      <c r="G127" s="13">
        <f t="shared" ref="G127:L127" si="70">SUM(G129:G130)</f>
        <v>4000</v>
      </c>
      <c r="H127" s="13">
        <f t="shared" si="70"/>
        <v>3300</v>
      </c>
      <c r="I127" s="13">
        <f t="shared" si="70"/>
        <v>0</v>
      </c>
      <c r="J127" s="13">
        <f t="shared" si="70"/>
        <v>0</v>
      </c>
      <c r="K127" s="13">
        <f t="shared" si="70"/>
        <v>0</v>
      </c>
      <c r="L127" s="13">
        <f t="shared" si="70"/>
        <v>4000</v>
      </c>
      <c r="N127" t="str">
        <f t="shared" si="53"/>
        <v>OK.</v>
      </c>
      <c r="O127" t="str">
        <f t="shared" si="43"/>
        <v>OK.</v>
      </c>
    </row>
    <row r="128" spans="1:15" s="10" customFormat="1">
      <c r="A128" s="28"/>
      <c r="B128" s="103" t="s">
        <v>4</v>
      </c>
      <c r="C128" s="104"/>
      <c r="D128" s="104"/>
      <c r="E128" s="105"/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N128" t="str">
        <f t="shared" si="53"/>
        <v>OK.</v>
      </c>
      <c r="O128" t="str">
        <f t="shared" si="43"/>
        <v>OK.</v>
      </c>
    </row>
    <row r="129" spans="1:15" s="63" customFormat="1" hidden="1">
      <c r="A129" s="57"/>
      <c r="B129" s="58" t="s">
        <v>66</v>
      </c>
      <c r="C129" s="59"/>
      <c r="D129" s="60"/>
      <c r="E129" s="61"/>
      <c r="F129" s="62">
        <v>7200</v>
      </c>
      <c r="G129" s="62">
        <v>3600</v>
      </c>
      <c r="H129" s="62">
        <v>3300</v>
      </c>
      <c r="I129" s="62">
        <v>0</v>
      </c>
      <c r="J129" s="62">
        <v>0</v>
      </c>
      <c r="K129" s="62">
        <v>0</v>
      </c>
      <c r="L129" s="62">
        <v>3600</v>
      </c>
      <c r="N129" t="str">
        <f t="shared" ref="N129" si="71">IF(F129&gt;=SUM(G129:K129),"OK.","Błąd")</f>
        <v>OK.</v>
      </c>
      <c r="O129" t="str">
        <f t="shared" si="43"/>
        <v>OK.</v>
      </c>
    </row>
    <row r="130" spans="1:15" s="63" customFormat="1" hidden="1">
      <c r="A130" s="57"/>
      <c r="B130" s="58" t="s">
        <v>108</v>
      </c>
      <c r="C130" s="59"/>
      <c r="D130" s="60"/>
      <c r="E130" s="61"/>
      <c r="F130" s="62">
        <v>400</v>
      </c>
      <c r="G130" s="62">
        <v>400</v>
      </c>
      <c r="H130" s="62">
        <v>0</v>
      </c>
      <c r="I130" s="62">
        <v>0</v>
      </c>
      <c r="J130" s="62">
        <v>0</v>
      </c>
      <c r="K130" s="62">
        <v>0</v>
      </c>
      <c r="L130" s="62">
        <v>400</v>
      </c>
      <c r="N130"/>
      <c r="O130" t="str">
        <f t="shared" si="43"/>
        <v>OK.</v>
      </c>
    </row>
    <row r="131" spans="1:15" s="46" customFormat="1">
      <c r="A131" s="44">
        <v>5</v>
      </c>
      <c r="B131" s="24" t="s">
        <v>42</v>
      </c>
      <c r="C131" s="44" t="s">
        <v>52</v>
      </c>
      <c r="D131" s="44">
        <v>2009</v>
      </c>
      <c r="E131" s="44">
        <v>2011</v>
      </c>
      <c r="F131" s="45">
        <v>4270</v>
      </c>
      <c r="G131" s="45">
        <v>1474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N131" t="str">
        <f t="shared" si="53"/>
        <v>OK.</v>
      </c>
      <c r="O131" t="str">
        <f t="shared" si="43"/>
        <v>OK.</v>
      </c>
    </row>
    <row r="132" spans="1:15" s="10" customFormat="1">
      <c r="A132" s="28"/>
      <c r="B132" s="103" t="s">
        <v>3</v>
      </c>
      <c r="C132" s="104"/>
      <c r="D132" s="104"/>
      <c r="E132" s="105"/>
      <c r="F132" s="13">
        <f t="shared" ref="F132:L132" si="72">SUM(F131)</f>
        <v>4270</v>
      </c>
      <c r="G132" s="13">
        <f t="shared" si="72"/>
        <v>1474</v>
      </c>
      <c r="H132" s="13">
        <f t="shared" si="72"/>
        <v>0</v>
      </c>
      <c r="I132" s="13">
        <f t="shared" si="72"/>
        <v>0</v>
      </c>
      <c r="J132" s="13">
        <f t="shared" si="72"/>
        <v>0</v>
      </c>
      <c r="K132" s="13">
        <f t="shared" si="72"/>
        <v>0</v>
      </c>
      <c r="L132" s="13">
        <f t="shared" si="72"/>
        <v>0</v>
      </c>
      <c r="N132" t="str">
        <f t="shared" si="53"/>
        <v>OK.</v>
      </c>
      <c r="O132" t="str">
        <f t="shared" si="43"/>
        <v>OK.</v>
      </c>
    </row>
    <row r="133" spans="1:15" s="10" customFormat="1">
      <c r="A133" s="28"/>
      <c r="B133" s="103" t="s">
        <v>4</v>
      </c>
      <c r="C133" s="104"/>
      <c r="D133" s="104"/>
      <c r="E133" s="105"/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N133" t="str">
        <f t="shared" si="53"/>
        <v>OK.</v>
      </c>
      <c r="O133" t="str">
        <f t="shared" si="43"/>
        <v>OK.</v>
      </c>
    </row>
    <row r="134" spans="1:15" s="46" customFormat="1">
      <c r="A134" s="44">
        <v>6</v>
      </c>
      <c r="B134" s="24" t="s">
        <v>41</v>
      </c>
      <c r="C134" s="44" t="s">
        <v>52</v>
      </c>
      <c r="D134" s="44">
        <v>2008</v>
      </c>
      <c r="E134" s="44">
        <v>2014</v>
      </c>
      <c r="F134" s="45">
        <v>5232</v>
      </c>
      <c r="G134" s="45">
        <v>617</v>
      </c>
      <c r="H134" s="45">
        <v>823</v>
      </c>
      <c r="I134" s="45">
        <v>823</v>
      </c>
      <c r="J134" s="45">
        <v>420</v>
      </c>
      <c r="K134" s="45">
        <v>0</v>
      </c>
      <c r="L134" s="45">
        <f>SUM(G134:K134)</f>
        <v>2683</v>
      </c>
      <c r="N134" t="str">
        <f t="shared" si="53"/>
        <v>OK.</v>
      </c>
      <c r="O134" t="str">
        <f t="shared" si="43"/>
        <v>OK.</v>
      </c>
    </row>
    <row r="135" spans="1:15" s="10" customFormat="1">
      <c r="A135" s="28"/>
      <c r="B135" s="103" t="s">
        <v>3</v>
      </c>
      <c r="C135" s="104"/>
      <c r="D135" s="104"/>
      <c r="E135" s="105"/>
      <c r="F135" s="13">
        <f t="shared" ref="F135:L135" si="73">SUM(F134)</f>
        <v>5232</v>
      </c>
      <c r="G135" s="13">
        <f t="shared" si="73"/>
        <v>617</v>
      </c>
      <c r="H135" s="13">
        <f t="shared" si="73"/>
        <v>823</v>
      </c>
      <c r="I135" s="13">
        <f t="shared" si="73"/>
        <v>823</v>
      </c>
      <c r="J135" s="13">
        <f t="shared" si="73"/>
        <v>420</v>
      </c>
      <c r="K135" s="13">
        <f t="shared" si="73"/>
        <v>0</v>
      </c>
      <c r="L135" s="13">
        <f t="shared" si="73"/>
        <v>2683</v>
      </c>
      <c r="N135" t="str">
        <f t="shared" si="53"/>
        <v>OK.</v>
      </c>
      <c r="O135" t="str">
        <f t="shared" si="43"/>
        <v>OK.</v>
      </c>
    </row>
    <row r="136" spans="1:15" s="10" customFormat="1">
      <c r="A136" s="28"/>
      <c r="B136" s="103" t="s">
        <v>4</v>
      </c>
      <c r="C136" s="104"/>
      <c r="D136" s="104"/>
      <c r="E136" s="105"/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N136" t="str">
        <f t="shared" si="53"/>
        <v>OK.</v>
      </c>
      <c r="O136" t="str">
        <f t="shared" si="43"/>
        <v>OK.</v>
      </c>
    </row>
    <row r="137" spans="1:15" s="46" customFormat="1">
      <c r="A137" s="44">
        <v>7</v>
      </c>
      <c r="B137" s="24" t="s">
        <v>40</v>
      </c>
      <c r="C137" s="44" t="s">
        <v>52</v>
      </c>
      <c r="D137" s="44">
        <v>2008</v>
      </c>
      <c r="E137" s="44">
        <v>2012</v>
      </c>
      <c r="F137" s="45">
        <v>1856</v>
      </c>
      <c r="G137" s="45">
        <v>664</v>
      </c>
      <c r="H137" s="45">
        <v>724</v>
      </c>
      <c r="I137" s="45">
        <v>0</v>
      </c>
      <c r="J137" s="45">
        <v>0</v>
      </c>
      <c r="K137" s="45">
        <v>0</v>
      </c>
      <c r="L137" s="45">
        <v>724</v>
      </c>
      <c r="N137" t="str">
        <f t="shared" si="53"/>
        <v>OK.</v>
      </c>
      <c r="O137" t="str">
        <f t="shared" si="43"/>
        <v>OK.</v>
      </c>
    </row>
    <row r="138" spans="1:15" s="10" customFormat="1">
      <c r="A138" s="28"/>
      <c r="B138" s="103" t="s">
        <v>3</v>
      </c>
      <c r="C138" s="104"/>
      <c r="D138" s="104"/>
      <c r="E138" s="105"/>
      <c r="F138" s="13">
        <f t="shared" ref="F138:L138" si="74">SUM(F137)</f>
        <v>1856</v>
      </c>
      <c r="G138" s="13">
        <f t="shared" si="74"/>
        <v>664</v>
      </c>
      <c r="H138" s="13">
        <f t="shared" si="74"/>
        <v>724</v>
      </c>
      <c r="I138" s="13">
        <f t="shared" si="74"/>
        <v>0</v>
      </c>
      <c r="J138" s="13">
        <f t="shared" si="74"/>
        <v>0</v>
      </c>
      <c r="K138" s="13">
        <f t="shared" si="74"/>
        <v>0</v>
      </c>
      <c r="L138" s="13">
        <f t="shared" si="74"/>
        <v>724</v>
      </c>
      <c r="N138" t="str">
        <f t="shared" si="53"/>
        <v>OK.</v>
      </c>
      <c r="O138" t="str">
        <f t="shared" si="43"/>
        <v>OK.</v>
      </c>
    </row>
    <row r="139" spans="1:15" s="10" customFormat="1">
      <c r="A139" s="28"/>
      <c r="B139" s="103" t="s">
        <v>4</v>
      </c>
      <c r="C139" s="104"/>
      <c r="D139" s="104"/>
      <c r="E139" s="105"/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N139" t="str">
        <f t="shared" si="53"/>
        <v>OK.</v>
      </c>
      <c r="O139" t="str">
        <f t="shared" si="43"/>
        <v>OK.</v>
      </c>
    </row>
    <row r="140" spans="1:15" s="46" customFormat="1">
      <c r="A140" s="44">
        <v>8</v>
      </c>
      <c r="B140" s="24" t="s">
        <v>39</v>
      </c>
      <c r="C140" s="44" t="s">
        <v>52</v>
      </c>
      <c r="D140" s="44">
        <v>2010</v>
      </c>
      <c r="E140" s="44">
        <v>2013</v>
      </c>
      <c r="F140" s="45">
        <v>3695</v>
      </c>
      <c r="G140" s="45">
        <v>1232</v>
      </c>
      <c r="H140" s="45">
        <v>1232</v>
      </c>
      <c r="I140" s="45">
        <v>938</v>
      </c>
      <c r="J140" s="45">
        <v>0</v>
      </c>
      <c r="K140" s="45">
        <v>0</v>
      </c>
      <c r="L140" s="45">
        <v>0</v>
      </c>
      <c r="N140" t="str">
        <f t="shared" si="53"/>
        <v>OK.</v>
      </c>
      <c r="O140" t="str">
        <f t="shared" si="43"/>
        <v>OK.</v>
      </c>
    </row>
    <row r="141" spans="1:15" s="10" customFormat="1">
      <c r="A141" s="28"/>
      <c r="B141" s="103" t="s">
        <v>3</v>
      </c>
      <c r="C141" s="104"/>
      <c r="D141" s="104"/>
      <c r="E141" s="105"/>
      <c r="F141" s="13">
        <f t="shared" ref="F141:L141" si="75">SUM(F140)</f>
        <v>3695</v>
      </c>
      <c r="G141" s="13">
        <f t="shared" si="75"/>
        <v>1232</v>
      </c>
      <c r="H141" s="13">
        <f t="shared" si="75"/>
        <v>1232</v>
      </c>
      <c r="I141" s="13">
        <f t="shared" si="75"/>
        <v>938</v>
      </c>
      <c r="J141" s="13">
        <f t="shared" si="75"/>
        <v>0</v>
      </c>
      <c r="K141" s="13">
        <f t="shared" si="75"/>
        <v>0</v>
      </c>
      <c r="L141" s="13">
        <f t="shared" si="75"/>
        <v>0</v>
      </c>
      <c r="N141" t="str">
        <f t="shared" si="53"/>
        <v>OK.</v>
      </c>
      <c r="O141" t="str">
        <f t="shared" si="43"/>
        <v>OK.</v>
      </c>
    </row>
    <row r="142" spans="1:15" s="10" customFormat="1">
      <c r="A142" s="28"/>
      <c r="B142" s="103" t="s">
        <v>4</v>
      </c>
      <c r="C142" s="104"/>
      <c r="D142" s="104"/>
      <c r="E142" s="105"/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N142" t="str">
        <f t="shared" si="53"/>
        <v>OK.</v>
      </c>
      <c r="O142" t="str">
        <f t="shared" si="43"/>
        <v>OK.</v>
      </c>
    </row>
    <row r="143" spans="1:15" s="46" customFormat="1">
      <c r="A143" s="44">
        <v>9</v>
      </c>
      <c r="B143" s="24" t="s">
        <v>37</v>
      </c>
      <c r="C143" s="44" t="s">
        <v>52</v>
      </c>
      <c r="D143" s="44">
        <v>2010</v>
      </c>
      <c r="E143" s="44">
        <v>2012</v>
      </c>
      <c r="F143" s="45">
        <f>SUM(F146:F147)</f>
        <v>1870</v>
      </c>
      <c r="G143" s="45">
        <f t="shared" ref="G143:L143" si="76">SUM(G146:G147)</f>
        <v>1010</v>
      </c>
      <c r="H143" s="45">
        <f t="shared" si="76"/>
        <v>770</v>
      </c>
      <c r="I143" s="45">
        <f t="shared" si="76"/>
        <v>0</v>
      </c>
      <c r="J143" s="45">
        <f t="shared" si="76"/>
        <v>0</v>
      </c>
      <c r="K143" s="45">
        <f t="shared" si="76"/>
        <v>0</v>
      </c>
      <c r="L143" s="45">
        <f t="shared" si="76"/>
        <v>1010</v>
      </c>
      <c r="N143" t="str">
        <f t="shared" si="53"/>
        <v>OK.</v>
      </c>
      <c r="O143" t="str">
        <f t="shared" ref="O143:O206" si="77">IF(L143&lt;=SUM(G143:K143),"OK.","Błąd")</f>
        <v>OK.</v>
      </c>
    </row>
    <row r="144" spans="1:15" s="10" customFormat="1">
      <c r="A144" s="28"/>
      <c r="B144" s="103" t="s">
        <v>3</v>
      </c>
      <c r="C144" s="104"/>
      <c r="D144" s="104"/>
      <c r="E144" s="105"/>
      <c r="F144" s="13">
        <f t="shared" ref="F144:L144" si="78">SUM(F143)</f>
        <v>1870</v>
      </c>
      <c r="G144" s="13">
        <f t="shared" si="78"/>
        <v>1010</v>
      </c>
      <c r="H144" s="13">
        <f t="shared" si="78"/>
        <v>770</v>
      </c>
      <c r="I144" s="13">
        <f t="shared" si="78"/>
        <v>0</v>
      </c>
      <c r="J144" s="13">
        <f t="shared" si="78"/>
        <v>0</v>
      </c>
      <c r="K144" s="13">
        <f t="shared" si="78"/>
        <v>0</v>
      </c>
      <c r="L144" s="13">
        <f t="shared" si="78"/>
        <v>1010</v>
      </c>
      <c r="N144" t="str">
        <f t="shared" si="53"/>
        <v>OK.</v>
      </c>
      <c r="O144" t="str">
        <f t="shared" si="77"/>
        <v>OK.</v>
      </c>
    </row>
    <row r="145" spans="1:15" s="10" customFormat="1">
      <c r="A145" s="28"/>
      <c r="B145" s="103" t="s">
        <v>4</v>
      </c>
      <c r="C145" s="104"/>
      <c r="D145" s="104"/>
      <c r="E145" s="105"/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N145" t="str">
        <f t="shared" si="53"/>
        <v>OK.</v>
      </c>
      <c r="O145" t="str">
        <f t="shared" si="77"/>
        <v>OK.</v>
      </c>
    </row>
    <row r="146" spans="1:15" s="63" customFormat="1" hidden="1">
      <c r="A146" s="57"/>
      <c r="B146" s="58" t="s">
        <v>66</v>
      </c>
      <c r="C146" s="59"/>
      <c r="D146" s="60"/>
      <c r="E146" s="61"/>
      <c r="F146" s="62">
        <v>1100</v>
      </c>
      <c r="G146" s="62">
        <v>240</v>
      </c>
      <c r="H146" s="62">
        <v>770</v>
      </c>
      <c r="I146" s="62">
        <v>0</v>
      </c>
      <c r="J146" s="62">
        <v>0</v>
      </c>
      <c r="K146" s="62">
        <v>0</v>
      </c>
      <c r="L146" s="62">
        <v>1010</v>
      </c>
      <c r="N146" t="str">
        <f t="shared" ref="N146" si="79">IF(F146&gt;=SUM(G146:K146),"OK.","Błąd")</f>
        <v>OK.</v>
      </c>
      <c r="O146" t="str">
        <f t="shared" si="77"/>
        <v>OK.</v>
      </c>
    </row>
    <row r="147" spans="1:15" s="63" customFormat="1" hidden="1">
      <c r="A147" s="57"/>
      <c r="B147" s="58" t="s">
        <v>103</v>
      </c>
      <c r="C147" s="59"/>
      <c r="D147" s="60"/>
      <c r="E147" s="61"/>
      <c r="F147" s="62">
        <v>770</v>
      </c>
      <c r="G147" s="62">
        <v>770</v>
      </c>
      <c r="H147" s="62">
        <v>0</v>
      </c>
      <c r="I147" s="62">
        <v>0</v>
      </c>
      <c r="J147" s="62">
        <v>0</v>
      </c>
      <c r="K147" s="62">
        <v>0</v>
      </c>
      <c r="L147" s="62">
        <v>0</v>
      </c>
      <c r="N147"/>
      <c r="O147" t="str">
        <f t="shared" si="77"/>
        <v>OK.</v>
      </c>
    </row>
    <row r="148" spans="1:15" s="46" customFormat="1">
      <c r="A148" s="44">
        <v>10</v>
      </c>
      <c r="B148" s="24" t="s">
        <v>43</v>
      </c>
      <c r="C148" s="44" t="s">
        <v>52</v>
      </c>
      <c r="D148" s="44">
        <v>2010</v>
      </c>
      <c r="E148" s="44">
        <v>2013</v>
      </c>
      <c r="F148" s="45">
        <v>8174</v>
      </c>
      <c r="G148" s="45">
        <v>2318</v>
      </c>
      <c r="H148" s="45">
        <v>610</v>
      </c>
      <c r="I148" s="45">
        <v>2308</v>
      </c>
      <c r="J148" s="45">
        <v>0</v>
      </c>
      <c r="K148" s="45">
        <v>0</v>
      </c>
      <c r="L148" s="45">
        <f>SUM(H148:K148)</f>
        <v>2918</v>
      </c>
      <c r="N148" t="str">
        <f t="shared" si="53"/>
        <v>OK.</v>
      </c>
      <c r="O148" t="str">
        <f t="shared" si="77"/>
        <v>OK.</v>
      </c>
    </row>
    <row r="149" spans="1:15" s="10" customFormat="1">
      <c r="A149" s="28"/>
      <c r="B149" s="112" t="s">
        <v>3</v>
      </c>
      <c r="C149" s="113"/>
      <c r="D149" s="113"/>
      <c r="E149" s="114"/>
      <c r="F149" s="13">
        <f t="shared" ref="F149" si="80">SUM(F148)</f>
        <v>8174</v>
      </c>
      <c r="G149" s="13">
        <f t="shared" ref="G149" si="81">SUM(G148)</f>
        <v>2318</v>
      </c>
      <c r="H149" s="13">
        <f t="shared" ref="H149" si="82">SUM(H148)</f>
        <v>610</v>
      </c>
      <c r="I149" s="13">
        <f t="shared" ref="I149" si="83">SUM(I148)</f>
        <v>2308</v>
      </c>
      <c r="J149" s="13">
        <f t="shared" ref="J149" si="84">SUM(J148)</f>
        <v>0</v>
      </c>
      <c r="K149" s="13">
        <f t="shared" ref="K149" si="85">SUM(K148)</f>
        <v>0</v>
      </c>
      <c r="L149" s="13">
        <f t="shared" ref="L149" si="86">SUM(L148)</f>
        <v>2918</v>
      </c>
      <c r="N149" t="str">
        <f t="shared" si="53"/>
        <v>OK.</v>
      </c>
      <c r="O149" t="str">
        <f t="shared" si="77"/>
        <v>OK.</v>
      </c>
    </row>
    <row r="150" spans="1:15" s="10" customFormat="1">
      <c r="A150" s="28"/>
      <c r="B150" s="103" t="s">
        <v>4</v>
      </c>
      <c r="C150" s="104"/>
      <c r="D150" s="104"/>
      <c r="E150" s="105"/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N150" t="str">
        <f t="shared" si="53"/>
        <v>OK.</v>
      </c>
      <c r="O150" t="str">
        <f t="shared" si="77"/>
        <v>OK.</v>
      </c>
    </row>
    <row r="151" spans="1:15" s="46" customFormat="1">
      <c r="A151" s="44">
        <v>11</v>
      </c>
      <c r="B151" s="24" t="s">
        <v>55</v>
      </c>
      <c r="C151" s="44" t="s">
        <v>53</v>
      </c>
      <c r="D151" s="47">
        <v>2010</v>
      </c>
      <c r="E151" s="48">
        <v>2012</v>
      </c>
      <c r="F151" s="45">
        <f>SUM(F154:F155)</f>
        <v>215836</v>
      </c>
      <c r="G151" s="45">
        <f t="shared" ref="G151:L151" si="87">SUM(G154:G155)</f>
        <v>100370</v>
      </c>
      <c r="H151" s="45">
        <f t="shared" si="87"/>
        <v>63000</v>
      </c>
      <c r="I151" s="45">
        <f t="shared" si="87"/>
        <v>0</v>
      </c>
      <c r="J151" s="45">
        <f t="shared" si="87"/>
        <v>0</v>
      </c>
      <c r="K151" s="45">
        <f t="shared" si="87"/>
        <v>0</v>
      </c>
      <c r="L151" s="45">
        <f t="shared" si="87"/>
        <v>115466</v>
      </c>
      <c r="N151" t="str">
        <f t="shared" si="53"/>
        <v>OK.</v>
      </c>
      <c r="O151" t="str">
        <f t="shared" si="77"/>
        <v>OK.</v>
      </c>
    </row>
    <row r="152" spans="1:15" s="10" customFormat="1">
      <c r="A152" s="28"/>
      <c r="B152" s="103" t="s">
        <v>3</v>
      </c>
      <c r="C152" s="104"/>
      <c r="D152" s="104"/>
      <c r="E152" s="105"/>
      <c r="F152" s="13">
        <f t="shared" ref="F152:L152" si="88">SUM(F151)</f>
        <v>215836</v>
      </c>
      <c r="G152" s="13">
        <f t="shared" si="88"/>
        <v>100370</v>
      </c>
      <c r="H152" s="13">
        <f t="shared" si="88"/>
        <v>63000</v>
      </c>
      <c r="I152" s="13">
        <f t="shared" si="88"/>
        <v>0</v>
      </c>
      <c r="J152" s="13">
        <f t="shared" si="88"/>
        <v>0</v>
      </c>
      <c r="K152" s="13">
        <f t="shared" si="88"/>
        <v>0</v>
      </c>
      <c r="L152" s="13">
        <f t="shared" si="88"/>
        <v>115466</v>
      </c>
      <c r="N152" t="str">
        <f t="shared" si="53"/>
        <v>OK.</v>
      </c>
      <c r="O152" t="str">
        <f t="shared" si="77"/>
        <v>OK.</v>
      </c>
    </row>
    <row r="153" spans="1:15" s="10" customFormat="1">
      <c r="A153" s="28"/>
      <c r="B153" s="103" t="s">
        <v>4</v>
      </c>
      <c r="C153" s="104"/>
      <c r="D153" s="104"/>
      <c r="E153" s="105"/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N153" t="str">
        <f t="shared" si="53"/>
        <v>OK.</v>
      </c>
      <c r="O153" t="str">
        <f t="shared" si="77"/>
        <v>OK.</v>
      </c>
    </row>
    <row r="154" spans="1:15" s="63" customFormat="1" hidden="1">
      <c r="A154" s="57"/>
      <c r="B154" s="58" t="s">
        <v>66</v>
      </c>
      <c r="C154" s="59"/>
      <c r="D154" s="60"/>
      <c r="E154" s="61"/>
      <c r="F154" s="62">
        <v>215836</v>
      </c>
      <c r="G154" s="62">
        <v>52466</v>
      </c>
      <c r="H154" s="62">
        <v>63000</v>
      </c>
      <c r="I154" s="62">
        <v>0</v>
      </c>
      <c r="J154" s="62">
        <v>0</v>
      </c>
      <c r="K154" s="62">
        <v>0</v>
      </c>
      <c r="L154" s="62">
        <v>115466</v>
      </c>
      <c r="N154" t="str">
        <f t="shared" si="53"/>
        <v>OK.</v>
      </c>
      <c r="O154" t="str">
        <f t="shared" si="77"/>
        <v>OK.</v>
      </c>
    </row>
    <row r="155" spans="1:15" s="63" customFormat="1" hidden="1">
      <c r="A155" s="57"/>
      <c r="B155" s="58" t="s">
        <v>103</v>
      </c>
      <c r="C155" s="59"/>
      <c r="D155" s="60"/>
      <c r="E155" s="61"/>
      <c r="F155" s="62">
        <v>0</v>
      </c>
      <c r="G155" s="62">
        <v>47904</v>
      </c>
      <c r="H155" s="62">
        <v>0</v>
      </c>
      <c r="I155" s="62">
        <v>0</v>
      </c>
      <c r="J155" s="62">
        <v>0</v>
      </c>
      <c r="K155" s="62">
        <v>0</v>
      </c>
      <c r="L155" s="62">
        <v>0</v>
      </c>
      <c r="N155"/>
      <c r="O155" t="str">
        <f t="shared" si="77"/>
        <v>OK.</v>
      </c>
    </row>
    <row r="156" spans="1:15" s="46" customFormat="1">
      <c r="A156" s="44">
        <v>12</v>
      </c>
      <c r="B156" s="24" t="s">
        <v>54</v>
      </c>
      <c r="C156" s="44" t="s">
        <v>53</v>
      </c>
      <c r="D156" s="47">
        <v>2010</v>
      </c>
      <c r="E156" s="48">
        <v>2014</v>
      </c>
      <c r="F156" s="45">
        <v>34800</v>
      </c>
      <c r="G156" s="45">
        <v>6960</v>
      </c>
      <c r="H156" s="45">
        <v>6960</v>
      </c>
      <c r="I156" s="45">
        <v>6890</v>
      </c>
      <c r="J156" s="45">
        <v>6860</v>
      </c>
      <c r="K156" s="45">
        <v>0</v>
      </c>
      <c r="L156" s="45">
        <v>0</v>
      </c>
      <c r="N156" t="str">
        <f t="shared" si="53"/>
        <v>OK.</v>
      </c>
      <c r="O156" t="str">
        <f t="shared" si="77"/>
        <v>OK.</v>
      </c>
    </row>
    <row r="157" spans="1:15" s="10" customFormat="1">
      <c r="A157" s="28"/>
      <c r="B157" s="103" t="s">
        <v>3</v>
      </c>
      <c r="C157" s="104"/>
      <c r="D157" s="104"/>
      <c r="E157" s="105"/>
      <c r="F157" s="13">
        <f t="shared" ref="F157" si="89">SUM(F156)</f>
        <v>34800</v>
      </c>
      <c r="G157" s="13">
        <f t="shared" ref="G157" si="90">SUM(G156)</f>
        <v>6960</v>
      </c>
      <c r="H157" s="13">
        <f t="shared" ref="H157" si="91">SUM(H156)</f>
        <v>6960</v>
      </c>
      <c r="I157" s="13">
        <f t="shared" ref="I157" si="92">SUM(I156)</f>
        <v>6890</v>
      </c>
      <c r="J157" s="13">
        <f t="shared" ref="J157" si="93">SUM(J156)</f>
        <v>6860</v>
      </c>
      <c r="K157" s="13">
        <f t="shared" ref="K157" si="94">SUM(K156)</f>
        <v>0</v>
      </c>
      <c r="L157" s="13">
        <f t="shared" ref="L157" si="95">SUM(L156)</f>
        <v>0</v>
      </c>
      <c r="N157" t="str">
        <f t="shared" si="53"/>
        <v>OK.</v>
      </c>
      <c r="O157" t="str">
        <f t="shared" si="77"/>
        <v>OK.</v>
      </c>
    </row>
    <row r="158" spans="1:15" s="10" customFormat="1">
      <c r="A158" s="28"/>
      <c r="B158" s="103" t="s">
        <v>4</v>
      </c>
      <c r="C158" s="104"/>
      <c r="D158" s="104"/>
      <c r="E158" s="105"/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N158" t="str">
        <f t="shared" si="53"/>
        <v>OK.</v>
      </c>
      <c r="O158" t="str">
        <f t="shared" si="77"/>
        <v>OK.</v>
      </c>
    </row>
    <row r="159" spans="1:15" s="46" customFormat="1">
      <c r="A159" s="44">
        <v>13</v>
      </c>
      <c r="B159" s="49" t="s">
        <v>56</v>
      </c>
      <c r="C159" s="44" t="s">
        <v>53</v>
      </c>
      <c r="D159" s="47">
        <v>2008</v>
      </c>
      <c r="E159" s="48">
        <v>2011</v>
      </c>
      <c r="F159" s="45">
        <v>5306</v>
      </c>
      <c r="G159" s="45">
        <v>900</v>
      </c>
      <c r="H159" s="45">
        <v>0</v>
      </c>
      <c r="I159" s="45">
        <v>0</v>
      </c>
      <c r="J159" s="45">
        <v>0</v>
      </c>
      <c r="K159" s="45">
        <v>0</v>
      </c>
      <c r="L159" s="45">
        <f>SUM(G159:K159)</f>
        <v>900</v>
      </c>
      <c r="N159" t="str">
        <f t="shared" si="53"/>
        <v>OK.</v>
      </c>
      <c r="O159" t="str">
        <f t="shared" si="77"/>
        <v>OK.</v>
      </c>
    </row>
    <row r="160" spans="1:15" s="10" customFormat="1">
      <c r="A160" s="28"/>
      <c r="B160" s="103" t="s">
        <v>3</v>
      </c>
      <c r="C160" s="104"/>
      <c r="D160" s="104"/>
      <c r="E160" s="105"/>
      <c r="F160" s="13">
        <f t="shared" ref="F160" si="96">SUM(F159)</f>
        <v>5306</v>
      </c>
      <c r="G160" s="13">
        <f t="shared" ref="G160" si="97">SUM(G159)</f>
        <v>900</v>
      </c>
      <c r="H160" s="13">
        <f t="shared" ref="H160" si="98">SUM(H159)</f>
        <v>0</v>
      </c>
      <c r="I160" s="13">
        <f t="shared" ref="I160" si="99">SUM(I159)</f>
        <v>0</v>
      </c>
      <c r="J160" s="13">
        <f t="shared" ref="J160" si="100">SUM(J159)</f>
        <v>0</v>
      </c>
      <c r="K160" s="13">
        <f t="shared" ref="K160" si="101">SUM(K159)</f>
        <v>0</v>
      </c>
      <c r="L160" s="13">
        <f t="shared" ref="L160" si="102">SUM(L159)</f>
        <v>900</v>
      </c>
      <c r="N160" t="str">
        <f t="shared" si="53"/>
        <v>OK.</v>
      </c>
      <c r="O160" t="str">
        <f t="shared" si="77"/>
        <v>OK.</v>
      </c>
    </row>
    <row r="161" spans="1:15" s="10" customFormat="1">
      <c r="A161" s="28"/>
      <c r="B161" s="103" t="s">
        <v>4</v>
      </c>
      <c r="C161" s="104"/>
      <c r="D161" s="104"/>
      <c r="E161" s="105"/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N161" t="str">
        <f t="shared" si="53"/>
        <v>OK.</v>
      </c>
      <c r="O161" t="str">
        <f t="shared" si="77"/>
        <v>OK.</v>
      </c>
    </row>
    <row r="162" spans="1:15" s="46" customFormat="1">
      <c r="A162" s="44">
        <v>14</v>
      </c>
      <c r="B162" s="49" t="s">
        <v>57</v>
      </c>
      <c r="C162" s="44" t="s">
        <v>53</v>
      </c>
      <c r="D162" s="47">
        <v>2010</v>
      </c>
      <c r="E162" s="48">
        <v>2011</v>
      </c>
      <c r="F162" s="45">
        <v>854</v>
      </c>
      <c r="G162" s="45">
        <v>512</v>
      </c>
      <c r="H162" s="45">
        <v>0</v>
      </c>
      <c r="I162" s="45">
        <v>0</v>
      </c>
      <c r="J162" s="45">
        <v>0</v>
      </c>
      <c r="K162" s="45">
        <v>0</v>
      </c>
      <c r="L162" s="45">
        <v>0</v>
      </c>
      <c r="N162" t="str">
        <f t="shared" si="53"/>
        <v>OK.</v>
      </c>
      <c r="O162" t="str">
        <f t="shared" si="77"/>
        <v>OK.</v>
      </c>
    </row>
    <row r="163" spans="1:15" s="10" customFormat="1" ht="15" customHeight="1">
      <c r="A163" s="28"/>
      <c r="B163" s="103" t="s">
        <v>3</v>
      </c>
      <c r="C163" s="104"/>
      <c r="D163" s="104"/>
      <c r="E163" s="105"/>
      <c r="F163" s="13">
        <f t="shared" ref="F163" si="103">SUM(F162)</f>
        <v>854</v>
      </c>
      <c r="G163" s="13">
        <f t="shared" ref="G163" si="104">SUM(G162)</f>
        <v>512</v>
      </c>
      <c r="H163" s="13">
        <f t="shared" ref="H163" si="105">SUM(H162)</f>
        <v>0</v>
      </c>
      <c r="I163" s="13">
        <f t="shared" ref="I163" si="106">SUM(I162)</f>
        <v>0</v>
      </c>
      <c r="J163" s="13">
        <f t="shared" ref="J163" si="107">SUM(J162)</f>
        <v>0</v>
      </c>
      <c r="K163" s="13">
        <f t="shared" ref="K163" si="108">SUM(K162)</f>
        <v>0</v>
      </c>
      <c r="L163" s="13">
        <f t="shared" ref="L163" si="109">SUM(L162)</f>
        <v>0</v>
      </c>
      <c r="N163" t="str">
        <f t="shared" si="53"/>
        <v>OK.</v>
      </c>
      <c r="O163" t="str">
        <f t="shared" si="77"/>
        <v>OK.</v>
      </c>
    </row>
    <row r="164" spans="1:15" s="10" customFormat="1">
      <c r="A164" s="28"/>
      <c r="B164" s="103" t="s">
        <v>4</v>
      </c>
      <c r="C164" s="104"/>
      <c r="D164" s="104"/>
      <c r="E164" s="105"/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N164" t="str">
        <f t="shared" si="53"/>
        <v>OK.</v>
      </c>
      <c r="O164" t="str">
        <f t="shared" si="77"/>
        <v>OK.</v>
      </c>
    </row>
    <row r="165" spans="1:15" s="46" customFormat="1">
      <c r="A165" s="44">
        <v>15</v>
      </c>
      <c r="B165" s="24" t="s">
        <v>58</v>
      </c>
      <c r="C165" s="44" t="s">
        <v>53</v>
      </c>
      <c r="D165" s="47">
        <v>2011</v>
      </c>
      <c r="E165" s="48">
        <v>2013</v>
      </c>
      <c r="F165" s="45">
        <v>1688</v>
      </c>
      <c r="G165" s="45">
        <v>536</v>
      </c>
      <c r="H165" s="45">
        <v>562</v>
      </c>
      <c r="I165" s="45">
        <v>590</v>
      </c>
      <c r="J165" s="45">
        <v>0</v>
      </c>
      <c r="K165" s="45">
        <v>0</v>
      </c>
      <c r="L165" s="45">
        <f>SUM(G165:K165)</f>
        <v>1688</v>
      </c>
      <c r="N165" t="str">
        <f t="shared" si="53"/>
        <v>OK.</v>
      </c>
      <c r="O165" t="str">
        <f t="shared" si="77"/>
        <v>OK.</v>
      </c>
    </row>
    <row r="166" spans="1:15" s="10" customFormat="1">
      <c r="A166" s="28"/>
      <c r="B166" s="103" t="s">
        <v>3</v>
      </c>
      <c r="C166" s="104"/>
      <c r="D166" s="104"/>
      <c r="E166" s="105"/>
      <c r="F166" s="13">
        <f t="shared" ref="F166" si="110">SUM(F165)</f>
        <v>1688</v>
      </c>
      <c r="G166" s="13">
        <f t="shared" ref="G166" si="111">SUM(G165)</f>
        <v>536</v>
      </c>
      <c r="H166" s="13">
        <f t="shared" ref="H166" si="112">SUM(H165)</f>
        <v>562</v>
      </c>
      <c r="I166" s="13">
        <f t="shared" ref="I166" si="113">SUM(I165)</f>
        <v>590</v>
      </c>
      <c r="J166" s="13">
        <f t="shared" ref="J166" si="114">SUM(J165)</f>
        <v>0</v>
      </c>
      <c r="K166" s="13">
        <f t="shared" ref="K166" si="115">SUM(K165)</f>
        <v>0</v>
      </c>
      <c r="L166" s="13">
        <f t="shared" ref="L166" si="116">SUM(L165)</f>
        <v>1688</v>
      </c>
      <c r="N166" t="str">
        <f t="shared" si="53"/>
        <v>OK.</v>
      </c>
      <c r="O166" t="str">
        <f t="shared" si="77"/>
        <v>OK.</v>
      </c>
    </row>
    <row r="167" spans="1:15" s="10" customFormat="1">
      <c r="A167" s="28"/>
      <c r="B167" s="103" t="s">
        <v>4</v>
      </c>
      <c r="C167" s="104"/>
      <c r="D167" s="104"/>
      <c r="E167" s="105"/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N167" t="str">
        <f t="shared" si="53"/>
        <v>OK.</v>
      </c>
      <c r="O167" t="str">
        <f t="shared" si="77"/>
        <v>OK.</v>
      </c>
    </row>
    <row r="168" spans="1:15" s="46" customFormat="1">
      <c r="A168" s="44">
        <v>16</v>
      </c>
      <c r="B168" s="24" t="s">
        <v>59</v>
      </c>
      <c r="C168" s="44" t="s">
        <v>53</v>
      </c>
      <c r="D168" s="47">
        <v>2010</v>
      </c>
      <c r="E168" s="48">
        <v>2012</v>
      </c>
      <c r="F168" s="45">
        <v>5120</v>
      </c>
      <c r="G168" s="45">
        <v>1920</v>
      </c>
      <c r="H168" s="45">
        <v>736</v>
      </c>
      <c r="I168" s="45">
        <v>0</v>
      </c>
      <c r="J168" s="45">
        <v>0</v>
      </c>
      <c r="K168" s="45">
        <v>0</v>
      </c>
      <c r="L168" s="45">
        <f>SUM(H168:K168)</f>
        <v>736</v>
      </c>
      <c r="N168" t="str">
        <f t="shared" si="53"/>
        <v>OK.</v>
      </c>
      <c r="O168" t="str">
        <f t="shared" si="77"/>
        <v>OK.</v>
      </c>
    </row>
    <row r="169" spans="1:15" s="10" customFormat="1">
      <c r="A169" s="28"/>
      <c r="B169" s="103" t="s">
        <v>3</v>
      </c>
      <c r="C169" s="104"/>
      <c r="D169" s="104"/>
      <c r="E169" s="105"/>
      <c r="F169" s="13">
        <f t="shared" ref="F169" si="117">SUM(F168)</f>
        <v>5120</v>
      </c>
      <c r="G169" s="13">
        <f t="shared" ref="G169" si="118">SUM(G168)</f>
        <v>1920</v>
      </c>
      <c r="H169" s="13">
        <f t="shared" ref="H169" si="119">SUM(H168)</f>
        <v>736</v>
      </c>
      <c r="I169" s="13">
        <f t="shared" ref="I169" si="120">SUM(I168)</f>
        <v>0</v>
      </c>
      <c r="J169" s="13">
        <f t="shared" ref="J169" si="121">SUM(J168)</f>
        <v>0</v>
      </c>
      <c r="K169" s="13">
        <f t="shared" ref="K169" si="122">SUM(K168)</f>
        <v>0</v>
      </c>
      <c r="L169" s="13">
        <f t="shared" ref="L169" si="123">SUM(L168)</f>
        <v>736</v>
      </c>
      <c r="N169" t="str">
        <f t="shared" si="53"/>
        <v>OK.</v>
      </c>
      <c r="O169" t="str">
        <f t="shared" si="77"/>
        <v>OK.</v>
      </c>
    </row>
    <row r="170" spans="1:15" s="10" customFormat="1">
      <c r="A170" s="28"/>
      <c r="B170" s="103" t="s">
        <v>4</v>
      </c>
      <c r="C170" s="104"/>
      <c r="D170" s="104"/>
      <c r="E170" s="105"/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N170" t="str">
        <f t="shared" si="53"/>
        <v>OK.</v>
      </c>
      <c r="O170" t="str">
        <f t="shared" si="77"/>
        <v>OK.</v>
      </c>
    </row>
    <row r="171" spans="1:15" s="46" customFormat="1">
      <c r="A171" s="44">
        <v>17</v>
      </c>
      <c r="B171" s="24" t="s">
        <v>60</v>
      </c>
      <c r="C171" s="44" t="s">
        <v>53</v>
      </c>
      <c r="D171" s="47">
        <v>2011</v>
      </c>
      <c r="E171" s="48">
        <v>2012</v>
      </c>
      <c r="F171" s="45">
        <v>11712</v>
      </c>
      <c r="G171" s="45">
        <v>5856</v>
      </c>
      <c r="H171" s="45">
        <v>5856</v>
      </c>
      <c r="I171" s="45">
        <v>0</v>
      </c>
      <c r="J171" s="45">
        <v>0</v>
      </c>
      <c r="K171" s="45">
        <v>0</v>
      </c>
      <c r="L171" s="45">
        <f>SUM(G171:K171)</f>
        <v>11712</v>
      </c>
      <c r="N171" t="str">
        <f t="shared" si="53"/>
        <v>OK.</v>
      </c>
      <c r="O171" t="str">
        <f t="shared" si="77"/>
        <v>OK.</v>
      </c>
    </row>
    <row r="172" spans="1:15" s="10" customFormat="1">
      <c r="A172" s="28"/>
      <c r="B172" s="103" t="s">
        <v>3</v>
      </c>
      <c r="C172" s="104"/>
      <c r="D172" s="104"/>
      <c r="E172" s="105"/>
      <c r="F172" s="13">
        <f t="shared" ref="F172" si="124">SUM(F171)</f>
        <v>11712</v>
      </c>
      <c r="G172" s="13">
        <f t="shared" ref="G172" si="125">SUM(G171)</f>
        <v>5856</v>
      </c>
      <c r="H172" s="13">
        <f t="shared" ref="H172" si="126">SUM(H171)</f>
        <v>5856</v>
      </c>
      <c r="I172" s="13">
        <f t="shared" ref="I172" si="127">SUM(I171)</f>
        <v>0</v>
      </c>
      <c r="J172" s="13">
        <f t="shared" ref="J172" si="128">SUM(J171)</f>
        <v>0</v>
      </c>
      <c r="K172" s="13">
        <f t="shared" ref="K172" si="129">SUM(K171)</f>
        <v>0</v>
      </c>
      <c r="L172" s="13">
        <f t="shared" ref="L172" si="130">SUM(L171)</f>
        <v>11712</v>
      </c>
      <c r="N172" t="str">
        <f t="shared" si="53"/>
        <v>OK.</v>
      </c>
      <c r="O172" t="str">
        <f t="shared" si="77"/>
        <v>OK.</v>
      </c>
    </row>
    <row r="173" spans="1:15" s="10" customFormat="1">
      <c r="A173" s="28"/>
      <c r="B173" s="103" t="s">
        <v>4</v>
      </c>
      <c r="C173" s="104"/>
      <c r="D173" s="104"/>
      <c r="E173" s="105"/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N173" t="str">
        <f t="shared" si="53"/>
        <v>OK.</v>
      </c>
      <c r="O173" t="str">
        <f t="shared" si="77"/>
        <v>OK.</v>
      </c>
    </row>
    <row r="174" spans="1:15" s="46" customFormat="1">
      <c r="A174" s="44">
        <v>18</v>
      </c>
      <c r="B174" s="24" t="s">
        <v>61</v>
      </c>
      <c r="C174" s="44" t="s">
        <v>53</v>
      </c>
      <c r="D174" s="47">
        <v>2009</v>
      </c>
      <c r="E174" s="48">
        <v>2011</v>
      </c>
      <c r="F174" s="45">
        <v>5856</v>
      </c>
      <c r="G174" s="45">
        <v>976</v>
      </c>
      <c r="H174" s="45">
        <v>0</v>
      </c>
      <c r="I174" s="45">
        <v>0</v>
      </c>
      <c r="J174" s="45">
        <v>0</v>
      </c>
      <c r="K174" s="45">
        <v>0</v>
      </c>
      <c r="L174" s="50">
        <v>0</v>
      </c>
      <c r="N174" t="str">
        <f t="shared" ref="N174:N235" si="131">IF(F174&gt;=SUM(G174:K174),"OK.","Błąd")</f>
        <v>OK.</v>
      </c>
      <c r="O174" t="str">
        <f t="shared" si="77"/>
        <v>OK.</v>
      </c>
    </row>
    <row r="175" spans="1:15" s="10" customFormat="1">
      <c r="A175" s="28"/>
      <c r="B175" s="103" t="s">
        <v>3</v>
      </c>
      <c r="C175" s="104"/>
      <c r="D175" s="104"/>
      <c r="E175" s="105"/>
      <c r="F175" s="13">
        <f t="shared" ref="F175" si="132">SUM(F174)</f>
        <v>5856</v>
      </c>
      <c r="G175" s="13">
        <f t="shared" ref="G175" si="133">SUM(G174)</f>
        <v>976</v>
      </c>
      <c r="H175" s="13">
        <f t="shared" ref="H175" si="134">SUM(H174)</f>
        <v>0</v>
      </c>
      <c r="I175" s="13">
        <f t="shared" ref="I175" si="135">SUM(I174)</f>
        <v>0</v>
      </c>
      <c r="J175" s="13">
        <f t="shared" ref="J175" si="136">SUM(J174)</f>
        <v>0</v>
      </c>
      <c r="K175" s="13">
        <f t="shared" ref="K175" si="137">SUM(K174)</f>
        <v>0</v>
      </c>
      <c r="L175" s="13">
        <f t="shared" ref="L175" si="138">SUM(L174)</f>
        <v>0</v>
      </c>
      <c r="N175" t="str">
        <f t="shared" si="131"/>
        <v>OK.</v>
      </c>
      <c r="O175" t="str">
        <f t="shared" si="77"/>
        <v>OK.</v>
      </c>
    </row>
    <row r="176" spans="1:15" s="10" customFormat="1">
      <c r="A176" s="28"/>
      <c r="B176" s="103" t="s">
        <v>4</v>
      </c>
      <c r="C176" s="104"/>
      <c r="D176" s="104"/>
      <c r="E176" s="105"/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N176" t="str">
        <f t="shared" si="131"/>
        <v>OK.</v>
      </c>
      <c r="O176" t="str">
        <f t="shared" si="77"/>
        <v>OK.</v>
      </c>
    </row>
    <row r="177" spans="1:15" s="11" customFormat="1">
      <c r="A177" s="24">
        <v>19</v>
      </c>
      <c r="B177" s="51" t="s">
        <v>44</v>
      </c>
      <c r="C177" s="30" t="s">
        <v>23</v>
      </c>
      <c r="D177" s="36">
        <v>2010</v>
      </c>
      <c r="E177" s="24" t="s">
        <v>98</v>
      </c>
      <c r="F177" s="43">
        <v>76625.759999999995</v>
      </c>
      <c r="G177" s="52">
        <v>38312.879999999997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N177" t="str">
        <f t="shared" si="131"/>
        <v>OK.</v>
      </c>
      <c r="O177" t="str">
        <f t="shared" si="77"/>
        <v>OK.</v>
      </c>
    </row>
    <row r="178" spans="1:15" s="10" customFormat="1">
      <c r="A178" s="28"/>
      <c r="B178" s="103" t="s">
        <v>3</v>
      </c>
      <c r="C178" s="104"/>
      <c r="D178" s="104"/>
      <c r="E178" s="105"/>
      <c r="F178" s="13">
        <f t="shared" ref="F178:L178" si="139">SUM(F177)</f>
        <v>76625.759999999995</v>
      </c>
      <c r="G178" s="13">
        <f t="shared" si="139"/>
        <v>38312.879999999997</v>
      </c>
      <c r="H178" s="13">
        <f t="shared" si="139"/>
        <v>0</v>
      </c>
      <c r="I178" s="13">
        <f t="shared" si="139"/>
        <v>0</v>
      </c>
      <c r="J178" s="13">
        <f t="shared" si="139"/>
        <v>0</v>
      </c>
      <c r="K178" s="13">
        <f t="shared" si="139"/>
        <v>0</v>
      </c>
      <c r="L178" s="13">
        <f t="shared" si="139"/>
        <v>0</v>
      </c>
      <c r="N178" t="str">
        <f t="shared" si="131"/>
        <v>OK.</v>
      </c>
      <c r="O178" t="str">
        <f t="shared" si="77"/>
        <v>OK.</v>
      </c>
    </row>
    <row r="179" spans="1:15" s="10" customFormat="1">
      <c r="A179" s="28"/>
      <c r="B179" s="103" t="s">
        <v>4</v>
      </c>
      <c r="C179" s="104"/>
      <c r="D179" s="104"/>
      <c r="E179" s="105"/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N179" t="str">
        <f t="shared" si="131"/>
        <v>OK.</v>
      </c>
      <c r="O179" t="str">
        <f t="shared" si="77"/>
        <v>OK.</v>
      </c>
    </row>
    <row r="180" spans="1:15" s="11" customFormat="1" ht="33.75">
      <c r="A180" s="24">
        <v>20</v>
      </c>
      <c r="B180" s="51" t="s">
        <v>45</v>
      </c>
      <c r="C180" s="30" t="s">
        <v>23</v>
      </c>
      <c r="D180" s="24">
        <v>2010</v>
      </c>
      <c r="E180" s="24">
        <v>2012</v>
      </c>
      <c r="F180" s="52">
        <v>52248</v>
      </c>
      <c r="G180" s="52">
        <v>26742</v>
      </c>
      <c r="H180" s="52">
        <v>6840</v>
      </c>
      <c r="I180" s="43">
        <v>0</v>
      </c>
      <c r="J180" s="43">
        <v>0</v>
      </c>
      <c r="K180" s="43">
        <v>0</v>
      </c>
      <c r="L180" s="43">
        <v>26896</v>
      </c>
      <c r="N180" t="str">
        <f t="shared" si="131"/>
        <v>OK.</v>
      </c>
      <c r="O180" t="str">
        <f t="shared" si="77"/>
        <v>OK.</v>
      </c>
    </row>
    <row r="181" spans="1:15" s="10" customFormat="1">
      <c r="A181" s="28"/>
      <c r="B181" s="103" t="s">
        <v>3</v>
      </c>
      <c r="C181" s="104"/>
      <c r="D181" s="104"/>
      <c r="E181" s="105"/>
      <c r="F181" s="13">
        <f t="shared" ref="F181:K181" si="140">SUM(F180)</f>
        <v>52248</v>
      </c>
      <c r="G181" s="13">
        <f t="shared" si="140"/>
        <v>26742</v>
      </c>
      <c r="H181" s="13">
        <f t="shared" si="140"/>
        <v>6840</v>
      </c>
      <c r="I181" s="13">
        <f t="shared" si="140"/>
        <v>0</v>
      </c>
      <c r="J181" s="13">
        <f t="shared" si="140"/>
        <v>0</v>
      </c>
      <c r="K181" s="13">
        <f t="shared" si="140"/>
        <v>0</v>
      </c>
      <c r="L181" s="13">
        <v>26896</v>
      </c>
      <c r="N181" t="str">
        <f t="shared" si="131"/>
        <v>OK.</v>
      </c>
      <c r="O181" t="str">
        <f t="shared" si="77"/>
        <v>OK.</v>
      </c>
    </row>
    <row r="182" spans="1:15" s="10" customFormat="1">
      <c r="A182" s="28"/>
      <c r="B182" s="103" t="s">
        <v>4</v>
      </c>
      <c r="C182" s="104"/>
      <c r="D182" s="104"/>
      <c r="E182" s="105"/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N182" t="str">
        <f t="shared" si="131"/>
        <v>OK.</v>
      </c>
      <c r="O182" t="str">
        <f t="shared" si="77"/>
        <v>OK.</v>
      </c>
    </row>
    <row r="183" spans="1:15" s="11" customFormat="1">
      <c r="A183" s="24">
        <v>21</v>
      </c>
      <c r="B183" s="51" t="s">
        <v>46</v>
      </c>
      <c r="C183" s="30" t="s">
        <v>23</v>
      </c>
      <c r="D183" s="36">
        <v>2010</v>
      </c>
      <c r="E183" s="24">
        <v>2012</v>
      </c>
      <c r="F183" s="43">
        <f>SUM(F184:F185)</f>
        <v>2621</v>
      </c>
      <c r="G183" s="43">
        <f t="shared" ref="G183:H183" si="141">SUM(G184:G185)</f>
        <v>1317</v>
      </c>
      <c r="H183" s="43">
        <f t="shared" si="141"/>
        <v>110</v>
      </c>
      <c r="I183" s="43">
        <f>SUM(I184:I185)</f>
        <v>0</v>
      </c>
      <c r="J183" s="43">
        <v>0</v>
      </c>
      <c r="K183" s="43">
        <v>0</v>
      </c>
      <c r="L183" s="43">
        <v>0</v>
      </c>
      <c r="N183" t="str">
        <f t="shared" si="131"/>
        <v>OK.</v>
      </c>
      <c r="O183" t="str">
        <f t="shared" si="77"/>
        <v>OK.</v>
      </c>
    </row>
    <row r="184" spans="1:15" s="10" customFormat="1">
      <c r="A184" s="28"/>
      <c r="B184" s="103" t="s">
        <v>3</v>
      </c>
      <c r="C184" s="104"/>
      <c r="D184" s="104"/>
      <c r="E184" s="105"/>
      <c r="F184" s="13">
        <f>SUM(F186:F187)</f>
        <v>2621</v>
      </c>
      <c r="G184" s="13">
        <f t="shared" ref="G184:L184" si="142">SUM(G186:G187)</f>
        <v>1317</v>
      </c>
      <c r="H184" s="13">
        <f t="shared" si="142"/>
        <v>110</v>
      </c>
      <c r="I184" s="13">
        <f t="shared" si="142"/>
        <v>0</v>
      </c>
      <c r="J184" s="13">
        <f t="shared" si="142"/>
        <v>0</v>
      </c>
      <c r="K184" s="13">
        <f t="shared" si="142"/>
        <v>0</v>
      </c>
      <c r="L184" s="13">
        <f t="shared" si="142"/>
        <v>0</v>
      </c>
      <c r="N184" t="str">
        <f t="shared" si="131"/>
        <v>OK.</v>
      </c>
      <c r="O184" t="str">
        <f t="shared" si="77"/>
        <v>OK.</v>
      </c>
    </row>
    <row r="185" spans="1:15" s="10" customFormat="1">
      <c r="A185" s="28"/>
      <c r="B185" s="103" t="s">
        <v>4</v>
      </c>
      <c r="C185" s="104"/>
      <c r="D185" s="104"/>
      <c r="E185" s="105"/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N185" t="str">
        <f t="shared" si="131"/>
        <v>OK.</v>
      </c>
      <c r="O185" t="str">
        <f t="shared" si="77"/>
        <v>OK.</v>
      </c>
    </row>
    <row r="186" spans="1:15" s="63" customFormat="1" hidden="1">
      <c r="A186" s="57"/>
      <c r="B186" s="58" t="s">
        <v>66</v>
      </c>
      <c r="C186" s="59"/>
      <c r="D186" s="60"/>
      <c r="E186" s="61"/>
      <c r="F186" s="62">
        <v>2606</v>
      </c>
      <c r="G186" s="62">
        <v>1303</v>
      </c>
      <c r="H186" s="62">
        <v>109</v>
      </c>
      <c r="I186" s="62">
        <v>0</v>
      </c>
      <c r="J186" s="62">
        <v>0</v>
      </c>
      <c r="K186" s="62">
        <v>0</v>
      </c>
      <c r="L186" s="62">
        <v>0</v>
      </c>
      <c r="N186" t="str">
        <f t="shared" ref="N186" si="143">IF(F186&gt;=SUM(G186:K186),"OK.","Błąd")</f>
        <v>OK.</v>
      </c>
      <c r="O186" t="str">
        <f t="shared" si="77"/>
        <v>OK.</v>
      </c>
    </row>
    <row r="187" spans="1:15" s="63" customFormat="1" hidden="1">
      <c r="A187" s="57"/>
      <c r="B187" s="58" t="s">
        <v>103</v>
      </c>
      <c r="C187" s="59"/>
      <c r="D187" s="60"/>
      <c r="E187" s="61"/>
      <c r="F187" s="62">
        <v>15</v>
      </c>
      <c r="G187" s="62">
        <v>14</v>
      </c>
      <c r="H187" s="62">
        <v>1</v>
      </c>
      <c r="I187" s="62">
        <v>0</v>
      </c>
      <c r="J187" s="62">
        <v>0</v>
      </c>
      <c r="K187" s="62">
        <v>0</v>
      </c>
      <c r="L187" s="62">
        <v>0</v>
      </c>
      <c r="N187"/>
      <c r="O187" t="str">
        <f t="shared" si="77"/>
        <v>OK.</v>
      </c>
    </row>
    <row r="188" spans="1:15" s="11" customFormat="1" ht="22.5">
      <c r="A188" s="24">
        <v>22</v>
      </c>
      <c r="B188" s="51" t="s">
        <v>47</v>
      </c>
      <c r="C188" s="30" t="s">
        <v>23</v>
      </c>
      <c r="D188" s="24">
        <v>2009</v>
      </c>
      <c r="E188" s="24">
        <v>2012</v>
      </c>
      <c r="F188" s="52">
        <v>16920</v>
      </c>
      <c r="G188" s="43">
        <v>4800</v>
      </c>
      <c r="H188" s="43">
        <v>4800</v>
      </c>
      <c r="I188" s="43">
        <v>0</v>
      </c>
      <c r="J188" s="43">
        <v>0</v>
      </c>
      <c r="K188" s="43">
        <v>0</v>
      </c>
      <c r="L188" s="43">
        <v>9600</v>
      </c>
      <c r="N188" t="str">
        <f t="shared" si="131"/>
        <v>OK.</v>
      </c>
      <c r="O188" t="str">
        <f t="shared" si="77"/>
        <v>OK.</v>
      </c>
    </row>
    <row r="189" spans="1:15" s="10" customFormat="1">
      <c r="A189" s="28"/>
      <c r="B189" s="103" t="s">
        <v>3</v>
      </c>
      <c r="C189" s="104"/>
      <c r="D189" s="104"/>
      <c r="E189" s="105"/>
      <c r="F189" s="13">
        <f t="shared" ref="F189:K189" si="144">SUM(F188)</f>
        <v>16920</v>
      </c>
      <c r="G189" s="13">
        <f t="shared" si="144"/>
        <v>4800</v>
      </c>
      <c r="H189" s="13">
        <f t="shared" si="144"/>
        <v>4800</v>
      </c>
      <c r="I189" s="13">
        <f t="shared" si="144"/>
        <v>0</v>
      </c>
      <c r="J189" s="13">
        <f t="shared" si="144"/>
        <v>0</v>
      </c>
      <c r="K189" s="13">
        <f t="shared" si="144"/>
        <v>0</v>
      </c>
      <c r="L189" s="13">
        <v>9600</v>
      </c>
      <c r="N189" t="str">
        <f t="shared" si="131"/>
        <v>OK.</v>
      </c>
      <c r="O189" t="str">
        <f t="shared" si="77"/>
        <v>OK.</v>
      </c>
    </row>
    <row r="190" spans="1:15" s="10" customFormat="1">
      <c r="A190" s="28"/>
      <c r="B190" s="103" t="s">
        <v>4</v>
      </c>
      <c r="C190" s="104"/>
      <c r="D190" s="104"/>
      <c r="E190" s="105"/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N190" t="str">
        <f t="shared" si="131"/>
        <v>OK.</v>
      </c>
      <c r="O190" t="str">
        <f t="shared" si="77"/>
        <v>OK.</v>
      </c>
    </row>
    <row r="191" spans="1:15" s="11" customFormat="1" ht="22.5">
      <c r="A191" s="24">
        <v>23</v>
      </c>
      <c r="B191" s="51" t="s">
        <v>48</v>
      </c>
      <c r="C191" s="30" t="s">
        <v>23</v>
      </c>
      <c r="D191" s="36">
        <v>2009</v>
      </c>
      <c r="E191" s="24">
        <v>2012</v>
      </c>
      <c r="F191" s="52">
        <v>10600</v>
      </c>
      <c r="G191" s="43">
        <v>3000</v>
      </c>
      <c r="H191" s="43">
        <v>3000</v>
      </c>
      <c r="I191" s="43">
        <v>0</v>
      </c>
      <c r="J191" s="43">
        <v>0</v>
      </c>
      <c r="K191" s="43">
        <v>0</v>
      </c>
      <c r="L191" s="43">
        <v>6000</v>
      </c>
      <c r="N191" t="str">
        <f t="shared" si="131"/>
        <v>OK.</v>
      </c>
      <c r="O191" t="str">
        <f t="shared" si="77"/>
        <v>OK.</v>
      </c>
    </row>
    <row r="192" spans="1:15" s="10" customFormat="1">
      <c r="A192" s="28"/>
      <c r="B192" s="103" t="s">
        <v>3</v>
      </c>
      <c r="C192" s="104"/>
      <c r="D192" s="104"/>
      <c r="E192" s="105"/>
      <c r="F192" s="13">
        <f t="shared" ref="F192:L192" si="145">SUM(F191)</f>
        <v>10600</v>
      </c>
      <c r="G192" s="13">
        <f t="shared" si="145"/>
        <v>3000</v>
      </c>
      <c r="H192" s="13">
        <f t="shared" si="145"/>
        <v>3000</v>
      </c>
      <c r="I192" s="13">
        <f t="shared" si="145"/>
        <v>0</v>
      </c>
      <c r="J192" s="13">
        <f t="shared" si="145"/>
        <v>0</v>
      </c>
      <c r="K192" s="13">
        <f t="shared" si="145"/>
        <v>0</v>
      </c>
      <c r="L192" s="13">
        <f t="shared" si="145"/>
        <v>6000</v>
      </c>
      <c r="N192" t="str">
        <f t="shared" si="131"/>
        <v>OK.</v>
      </c>
      <c r="O192" t="str">
        <f t="shared" si="77"/>
        <v>OK.</v>
      </c>
    </row>
    <row r="193" spans="1:15" s="10" customFormat="1">
      <c r="A193" s="28"/>
      <c r="B193" s="103" t="s">
        <v>4</v>
      </c>
      <c r="C193" s="104"/>
      <c r="D193" s="104"/>
      <c r="E193" s="105"/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N193" t="str">
        <f t="shared" si="131"/>
        <v>OK.</v>
      </c>
      <c r="O193" t="str">
        <f t="shared" si="77"/>
        <v>OK.</v>
      </c>
    </row>
    <row r="194" spans="1:15" s="11" customFormat="1">
      <c r="A194" s="24">
        <v>24</v>
      </c>
      <c r="B194" s="51" t="s">
        <v>49</v>
      </c>
      <c r="C194" s="30" t="s">
        <v>23</v>
      </c>
      <c r="D194" s="24">
        <v>2009</v>
      </c>
      <c r="E194" s="24" t="s">
        <v>98</v>
      </c>
      <c r="F194" s="52">
        <v>25086.54</v>
      </c>
      <c r="G194" s="52">
        <v>13000</v>
      </c>
      <c r="H194" s="43">
        <v>0</v>
      </c>
      <c r="I194" s="43">
        <v>0</v>
      </c>
      <c r="J194" s="43">
        <v>0</v>
      </c>
      <c r="K194" s="43">
        <v>0</v>
      </c>
      <c r="L194" s="43">
        <v>13000</v>
      </c>
      <c r="N194" t="str">
        <f t="shared" si="131"/>
        <v>OK.</v>
      </c>
      <c r="O194" t="str">
        <f t="shared" si="77"/>
        <v>OK.</v>
      </c>
    </row>
    <row r="195" spans="1:15" s="10" customFormat="1">
      <c r="A195" s="28"/>
      <c r="B195" s="103" t="s">
        <v>3</v>
      </c>
      <c r="C195" s="104"/>
      <c r="D195" s="104"/>
      <c r="E195" s="105"/>
      <c r="F195" s="13">
        <f t="shared" ref="F195:L195" si="146">SUM(F194)</f>
        <v>25086.54</v>
      </c>
      <c r="G195" s="13">
        <f t="shared" si="146"/>
        <v>13000</v>
      </c>
      <c r="H195" s="13">
        <f t="shared" si="146"/>
        <v>0</v>
      </c>
      <c r="I195" s="13">
        <f t="shared" si="146"/>
        <v>0</v>
      </c>
      <c r="J195" s="13">
        <f t="shared" si="146"/>
        <v>0</v>
      </c>
      <c r="K195" s="13">
        <f t="shared" si="146"/>
        <v>0</v>
      </c>
      <c r="L195" s="13">
        <f t="shared" si="146"/>
        <v>13000</v>
      </c>
      <c r="N195" t="str">
        <f t="shared" si="131"/>
        <v>OK.</v>
      </c>
      <c r="O195" t="str">
        <f t="shared" si="77"/>
        <v>OK.</v>
      </c>
    </row>
    <row r="196" spans="1:15" s="10" customFormat="1">
      <c r="A196" s="28"/>
      <c r="B196" s="103" t="s">
        <v>4</v>
      </c>
      <c r="C196" s="104"/>
      <c r="D196" s="104"/>
      <c r="E196" s="105"/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N196" t="str">
        <f t="shared" si="131"/>
        <v>OK.</v>
      </c>
      <c r="O196" t="str">
        <f t="shared" si="77"/>
        <v>OK.</v>
      </c>
    </row>
    <row r="197" spans="1:15" s="11" customFormat="1" ht="33.75">
      <c r="A197" s="24">
        <v>25</v>
      </c>
      <c r="B197" s="51" t="s">
        <v>50</v>
      </c>
      <c r="C197" s="30" t="s">
        <v>23</v>
      </c>
      <c r="D197" s="36">
        <v>2009</v>
      </c>
      <c r="E197" s="24">
        <v>2012</v>
      </c>
      <c r="F197" s="52">
        <v>21672</v>
      </c>
      <c r="G197" s="43">
        <v>6444</v>
      </c>
      <c r="H197" s="43">
        <v>6444</v>
      </c>
      <c r="I197" s="43">
        <v>0</v>
      </c>
      <c r="J197" s="43">
        <v>0</v>
      </c>
      <c r="K197" s="43">
        <v>0</v>
      </c>
      <c r="L197" s="43">
        <v>12888</v>
      </c>
      <c r="N197" t="str">
        <f t="shared" si="131"/>
        <v>OK.</v>
      </c>
      <c r="O197" t="str">
        <f t="shared" si="77"/>
        <v>OK.</v>
      </c>
    </row>
    <row r="198" spans="1:15" s="10" customFormat="1">
      <c r="A198" s="28"/>
      <c r="B198" s="103" t="s">
        <v>3</v>
      </c>
      <c r="C198" s="104"/>
      <c r="D198" s="104"/>
      <c r="E198" s="105"/>
      <c r="F198" s="13">
        <f t="shared" ref="F198:L198" si="147">SUM(F197)</f>
        <v>21672</v>
      </c>
      <c r="G198" s="13">
        <f t="shared" si="147"/>
        <v>6444</v>
      </c>
      <c r="H198" s="13">
        <f t="shared" si="147"/>
        <v>6444</v>
      </c>
      <c r="I198" s="13">
        <f t="shared" si="147"/>
        <v>0</v>
      </c>
      <c r="J198" s="13">
        <f t="shared" si="147"/>
        <v>0</v>
      </c>
      <c r="K198" s="13">
        <f t="shared" si="147"/>
        <v>0</v>
      </c>
      <c r="L198" s="13">
        <f t="shared" si="147"/>
        <v>12888</v>
      </c>
      <c r="N198" t="str">
        <f t="shared" si="131"/>
        <v>OK.</v>
      </c>
      <c r="O198" t="str">
        <f t="shared" si="77"/>
        <v>OK.</v>
      </c>
    </row>
    <row r="199" spans="1:15" s="10" customFormat="1">
      <c r="A199" s="28"/>
      <c r="B199" s="103" t="s">
        <v>4</v>
      </c>
      <c r="C199" s="104"/>
      <c r="D199" s="104"/>
      <c r="E199" s="105"/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N199" t="str">
        <f t="shared" si="131"/>
        <v>OK.</v>
      </c>
      <c r="O199" t="str">
        <f t="shared" si="77"/>
        <v>OK.</v>
      </c>
    </row>
    <row r="200" spans="1:15" s="11" customFormat="1" ht="22.5">
      <c r="A200" s="24">
        <v>26</v>
      </c>
      <c r="B200" s="51" t="s">
        <v>62</v>
      </c>
      <c r="C200" s="30" t="s">
        <v>23</v>
      </c>
      <c r="D200" s="24">
        <v>2009</v>
      </c>
      <c r="E200" s="24">
        <v>2011</v>
      </c>
      <c r="F200" s="52">
        <f>SUM(F203:F204)</f>
        <v>99000</v>
      </c>
      <c r="G200" s="52">
        <f t="shared" ref="G200:L200" si="148">SUM(G203:G204)</f>
        <v>39000</v>
      </c>
      <c r="H200" s="52">
        <f t="shared" si="148"/>
        <v>0</v>
      </c>
      <c r="I200" s="52">
        <f t="shared" si="148"/>
        <v>0</v>
      </c>
      <c r="J200" s="52">
        <f t="shared" si="148"/>
        <v>0</v>
      </c>
      <c r="K200" s="52">
        <f t="shared" si="148"/>
        <v>0</v>
      </c>
      <c r="L200" s="52">
        <f t="shared" si="148"/>
        <v>39000</v>
      </c>
      <c r="N200" t="str">
        <f t="shared" si="131"/>
        <v>OK.</v>
      </c>
      <c r="O200" t="str">
        <f t="shared" si="77"/>
        <v>OK.</v>
      </c>
    </row>
    <row r="201" spans="1:15" s="10" customFormat="1">
      <c r="A201" s="28"/>
      <c r="B201" s="103" t="s">
        <v>3</v>
      </c>
      <c r="C201" s="104"/>
      <c r="D201" s="104"/>
      <c r="E201" s="105"/>
      <c r="F201" s="13">
        <f t="shared" ref="F201:L201" si="149">SUM(F200)</f>
        <v>99000</v>
      </c>
      <c r="G201" s="13">
        <f t="shared" si="149"/>
        <v>39000</v>
      </c>
      <c r="H201" s="13">
        <f t="shared" si="149"/>
        <v>0</v>
      </c>
      <c r="I201" s="13">
        <f t="shared" si="149"/>
        <v>0</v>
      </c>
      <c r="J201" s="13">
        <f t="shared" si="149"/>
        <v>0</v>
      </c>
      <c r="K201" s="13">
        <f t="shared" si="149"/>
        <v>0</v>
      </c>
      <c r="L201" s="13">
        <f t="shared" si="149"/>
        <v>39000</v>
      </c>
      <c r="N201" t="str">
        <f t="shared" si="131"/>
        <v>OK.</v>
      </c>
      <c r="O201" t="str">
        <f t="shared" si="77"/>
        <v>OK.</v>
      </c>
    </row>
    <row r="202" spans="1:15" s="10" customFormat="1">
      <c r="A202" s="28"/>
      <c r="B202" s="103" t="s">
        <v>4</v>
      </c>
      <c r="C202" s="104"/>
      <c r="D202" s="104"/>
      <c r="E202" s="105"/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N202" t="str">
        <f t="shared" si="131"/>
        <v>OK.</v>
      </c>
      <c r="O202" t="str">
        <f t="shared" si="77"/>
        <v>OK.</v>
      </c>
    </row>
    <row r="203" spans="1:15" s="63" customFormat="1" hidden="1">
      <c r="A203" s="57"/>
      <c r="B203" s="58" t="s">
        <v>66</v>
      </c>
      <c r="C203" s="59"/>
      <c r="D203" s="60"/>
      <c r="E203" s="61"/>
      <c r="F203" s="62">
        <v>96000</v>
      </c>
      <c r="G203" s="62">
        <v>36000</v>
      </c>
      <c r="H203" s="62">
        <v>0</v>
      </c>
      <c r="I203" s="62">
        <v>0</v>
      </c>
      <c r="J203" s="62">
        <v>0</v>
      </c>
      <c r="K203" s="62">
        <v>0</v>
      </c>
      <c r="L203" s="62">
        <v>36000</v>
      </c>
      <c r="N203" t="str">
        <f t="shared" si="131"/>
        <v>OK.</v>
      </c>
      <c r="O203" t="str">
        <f t="shared" si="77"/>
        <v>OK.</v>
      </c>
    </row>
    <row r="204" spans="1:15" s="63" customFormat="1" hidden="1">
      <c r="A204" s="57"/>
      <c r="B204" s="58" t="s">
        <v>108</v>
      </c>
      <c r="C204" s="59"/>
      <c r="D204" s="60"/>
      <c r="E204" s="61"/>
      <c r="F204" s="62">
        <v>3000</v>
      </c>
      <c r="G204" s="62">
        <v>3000</v>
      </c>
      <c r="H204" s="62">
        <v>0</v>
      </c>
      <c r="I204" s="62">
        <v>0</v>
      </c>
      <c r="J204" s="62">
        <v>0</v>
      </c>
      <c r="K204" s="62">
        <v>0</v>
      </c>
      <c r="L204" s="62">
        <v>3000</v>
      </c>
      <c r="N204"/>
      <c r="O204" t="str">
        <f t="shared" si="77"/>
        <v>OK.</v>
      </c>
    </row>
    <row r="205" spans="1:15" s="11" customFormat="1">
      <c r="A205" s="24">
        <v>27</v>
      </c>
      <c r="B205" s="101" t="s">
        <v>51</v>
      </c>
      <c r="C205" s="30" t="s">
        <v>23</v>
      </c>
      <c r="D205" s="51">
        <v>2010</v>
      </c>
      <c r="E205" s="24" t="s">
        <v>98</v>
      </c>
      <c r="F205" s="52">
        <f>SUM(F206:F207)</f>
        <v>858</v>
      </c>
      <c r="G205" s="52">
        <f t="shared" ref="G205:L205" si="150">SUM(G206:G207)</f>
        <v>431</v>
      </c>
      <c r="H205" s="52">
        <f t="shared" si="150"/>
        <v>0</v>
      </c>
      <c r="I205" s="52">
        <f t="shared" si="150"/>
        <v>0</v>
      </c>
      <c r="J205" s="52">
        <f t="shared" si="150"/>
        <v>0</v>
      </c>
      <c r="K205" s="52">
        <f t="shared" si="150"/>
        <v>0</v>
      </c>
      <c r="L205" s="52">
        <f t="shared" si="150"/>
        <v>431</v>
      </c>
      <c r="N205" t="str">
        <f t="shared" si="131"/>
        <v>OK.</v>
      </c>
      <c r="O205" t="str">
        <f t="shared" si="77"/>
        <v>OK.</v>
      </c>
    </row>
    <row r="206" spans="1:15" s="10" customFormat="1">
      <c r="A206" s="28"/>
      <c r="B206" s="103" t="s">
        <v>3</v>
      </c>
      <c r="C206" s="104"/>
      <c r="D206" s="104"/>
      <c r="E206" s="105"/>
      <c r="F206" s="13">
        <f>SUM(F208:F209)</f>
        <v>858</v>
      </c>
      <c r="G206" s="13">
        <f t="shared" ref="G206:L206" si="151">SUM(G208:G209)</f>
        <v>431</v>
      </c>
      <c r="H206" s="13">
        <f t="shared" si="151"/>
        <v>0</v>
      </c>
      <c r="I206" s="13">
        <f t="shared" si="151"/>
        <v>0</v>
      </c>
      <c r="J206" s="13">
        <f t="shared" si="151"/>
        <v>0</v>
      </c>
      <c r="K206" s="13">
        <f t="shared" si="151"/>
        <v>0</v>
      </c>
      <c r="L206" s="13">
        <f t="shared" si="151"/>
        <v>431</v>
      </c>
      <c r="N206" t="str">
        <f t="shared" si="131"/>
        <v>OK.</v>
      </c>
      <c r="O206" t="str">
        <f t="shared" si="77"/>
        <v>OK.</v>
      </c>
    </row>
    <row r="207" spans="1:15" s="10" customFormat="1">
      <c r="A207" s="28"/>
      <c r="B207" s="103" t="s">
        <v>4</v>
      </c>
      <c r="C207" s="104"/>
      <c r="D207" s="104"/>
      <c r="E207" s="105"/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N207" t="str">
        <f t="shared" si="131"/>
        <v>OK.</v>
      </c>
      <c r="O207" t="str">
        <f t="shared" ref="O207:O235" si="152">IF(L207&lt;=SUM(G207:K207),"OK.","Błąd")</f>
        <v>OK.</v>
      </c>
    </row>
    <row r="208" spans="1:15" s="63" customFormat="1" hidden="1">
      <c r="A208" s="57"/>
      <c r="B208" s="58" t="s">
        <v>66</v>
      </c>
      <c r="C208" s="59"/>
      <c r="D208" s="60"/>
      <c r="E208" s="61"/>
      <c r="F208" s="62">
        <v>427</v>
      </c>
      <c r="G208" s="62">
        <v>0</v>
      </c>
      <c r="H208" s="62">
        <v>0</v>
      </c>
      <c r="I208" s="62">
        <v>0</v>
      </c>
      <c r="J208" s="62">
        <v>0</v>
      </c>
      <c r="K208" s="62">
        <v>0</v>
      </c>
      <c r="L208" s="62">
        <v>0</v>
      </c>
      <c r="N208" t="str">
        <f t="shared" ref="N208" si="153">IF(F208&gt;=SUM(G208:K208),"OK.","Błąd")</f>
        <v>OK.</v>
      </c>
      <c r="O208" t="str">
        <f t="shared" si="152"/>
        <v>OK.</v>
      </c>
    </row>
    <row r="209" spans="1:15" s="63" customFormat="1" hidden="1">
      <c r="A209" s="57"/>
      <c r="B209" s="58" t="s">
        <v>103</v>
      </c>
      <c r="C209" s="59"/>
      <c r="D209" s="60"/>
      <c r="E209" s="61"/>
      <c r="F209" s="62">
        <v>431</v>
      </c>
      <c r="G209" s="62">
        <v>431</v>
      </c>
      <c r="H209" s="62">
        <v>0</v>
      </c>
      <c r="I209" s="62">
        <v>0</v>
      </c>
      <c r="J209" s="62">
        <v>0</v>
      </c>
      <c r="K209" s="62">
        <v>0</v>
      </c>
      <c r="L209" s="62">
        <v>431</v>
      </c>
      <c r="N209"/>
      <c r="O209" t="str">
        <f t="shared" si="152"/>
        <v>OK.</v>
      </c>
    </row>
    <row r="210" spans="1:15" s="11" customFormat="1">
      <c r="A210" s="24">
        <v>28</v>
      </c>
      <c r="B210" s="99" t="s">
        <v>96</v>
      </c>
      <c r="C210" s="30" t="s">
        <v>94</v>
      </c>
      <c r="D210" s="51">
        <v>2009</v>
      </c>
      <c r="E210" s="24">
        <v>2014</v>
      </c>
      <c r="F210" s="52">
        <f>SUM(F211:F212)</f>
        <v>793709</v>
      </c>
      <c r="G210" s="52">
        <f t="shared" ref="G210:L210" si="154">SUM(G211:G212)</f>
        <v>160000</v>
      </c>
      <c r="H210" s="52">
        <f t="shared" si="154"/>
        <v>170000</v>
      </c>
      <c r="I210" s="52">
        <f t="shared" si="154"/>
        <v>170000</v>
      </c>
      <c r="J210" s="52">
        <f t="shared" si="154"/>
        <v>100000</v>
      </c>
      <c r="K210" s="52">
        <f t="shared" si="154"/>
        <v>0</v>
      </c>
      <c r="L210" s="52">
        <f t="shared" si="154"/>
        <v>500000</v>
      </c>
      <c r="N210" t="str">
        <f t="shared" si="131"/>
        <v>OK.</v>
      </c>
      <c r="O210" t="str">
        <f t="shared" si="152"/>
        <v>OK.</v>
      </c>
    </row>
    <row r="211" spans="1:15" s="10" customFormat="1">
      <c r="A211" s="28"/>
      <c r="B211" s="103" t="s">
        <v>3</v>
      </c>
      <c r="C211" s="104"/>
      <c r="D211" s="104"/>
      <c r="E211" s="105"/>
      <c r="F211" s="13">
        <f>SUM(F213:F215)</f>
        <v>793709</v>
      </c>
      <c r="G211" s="13">
        <f t="shared" ref="G211:L211" si="155">SUM(G213:G215)</f>
        <v>160000</v>
      </c>
      <c r="H211" s="13">
        <f t="shared" si="155"/>
        <v>170000</v>
      </c>
      <c r="I211" s="13">
        <f t="shared" si="155"/>
        <v>170000</v>
      </c>
      <c r="J211" s="13">
        <f t="shared" si="155"/>
        <v>100000</v>
      </c>
      <c r="K211" s="13">
        <f t="shared" si="155"/>
        <v>0</v>
      </c>
      <c r="L211" s="13">
        <f t="shared" si="155"/>
        <v>500000</v>
      </c>
      <c r="N211" t="str">
        <f t="shared" si="131"/>
        <v>OK.</v>
      </c>
      <c r="O211" t="str">
        <f t="shared" si="152"/>
        <v>OK.</v>
      </c>
    </row>
    <row r="212" spans="1:15" s="10" customFormat="1">
      <c r="A212" s="28"/>
      <c r="B212" s="103" t="s">
        <v>4</v>
      </c>
      <c r="C212" s="104"/>
      <c r="D212" s="104"/>
      <c r="E212" s="105"/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N212" t="str">
        <f t="shared" si="131"/>
        <v>OK.</v>
      </c>
      <c r="O212" t="str">
        <f t="shared" si="152"/>
        <v>OK.</v>
      </c>
    </row>
    <row r="213" spans="1:15" s="63" customFormat="1" hidden="1">
      <c r="A213" s="57"/>
      <c r="B213" s="58" t="s">
        <v>66</v>
      </c>
      <c r="C213" s="59"/>
      <c r="D213" s="60"/>
      <c r="E213" s="61"/>
      <c r="F213" s="62">
        <v>0</v>
      </c>
      <c r="G213" s="62">
        <v>0</v>
      </c>
      <c r="H213" s="62">
        <v>0</v>
      </c>
      <c r="I213" s="62">
        <v>0</v>
      </c>
      <c r="J213" s="62"/>
      <c r="K213" s="62"/>
      <c r="L213" s="62"/>
      <c r="N213" t="str">
        <f t="shared" si="131"/>
        <v>OK.</v>
      </c>
      <c r="O213" t="str">
        <f t="shared" si="152"/>
        <v>OK.</v>
      </c>
    </row>
    <row r="214" spans="1:15" s="63" customFormat="1" hidden="1">
      <c r="A214" s="57"/>
      <c r="B214" s="58" t="s">
        <v>95</v>
      </c>
      <c r="C214" s="59"/>
      <c r="D214" s="60"/>
      <c r="E214" s="61"/>
      <c r="F214" s="62">
        <v>793709</v>
      </c>
      <c r="G214" s="62">
        <v>160000</v>
      </c>
      <c r="H214" s="62">
        <v>170000</v>
      </c>
      <c r="I214" s="62">
        <v>170000</v>
      </c>
      <c r="J214" s="62">
        <v>100000</v>
      </c>
      <c r="K214" s="62"/>
      <c r="L214" s="62">
        <v>500000</v>
      </c>
      <c r="N214" t="str">
        <f t="shared" si="131"/>
        <v>OK.</v>
      </c>
      <c r="O214" t="str">
        <f t="shared" si="152"/>
        <v>OK.</v>
      </c>
    </row>
    <row r="215" spans="1:15" s="63" customFormat="1" hidden="1">
      <c r="A215" s="57"/>
      <c r="B215" s="58" t="s">
        <v>104</v>
      </c>
      <c r="C215" s="59"/>
      <c r="D215" s="60"/>
      <c r="E215" s="61"/>
      <c r="F215" s="62">
        <v>0</v>
      </c>
      <c r="G215" s="62">
        <v>0</v>
      </c>
      <c r="H215" s="62">
        <v>0</v>
      </c>
      <c r="I215" s="62">
        <v>0</v>
      </c>
      <c r="J215" s="62">
        <v>0</v>
      </c>
      <c r="K215" s="62"/>
      <c r="L215" s="62">
        <v>0</v>
      </c>
      <c r="N215" t="str">
        <f t="shared" ref="N215" si="156">IF(F215&gt;=SUM(G215:K215),"OK.","Błąd")</f>
        <v>OK.</v>
      </c>
      <c r="O215" t="str">
        <f t="shared" si="152"/>
        <v>OK.</v>
      </c>
    </row>
    <row r="216" spans="1:15" s="11" customFormat="1">
      <c r="A216" s="24">
        <v>29</v>
      </c>
      <c r="B216" s="99" t="s">
        <v>97</v>
      </c>
      <c r="C216" s="30" t="s">
        <v>23</v>
      </c>
      <c r="D216" s="51">
        <v>2008</v>
      </c>
      <c r="E216" s="24">
        <v>2013</v>
      </c>
      <c r="F216" s="52">
        <f t="shared" ref="F216:G216" si="157">SUM(F217:F218)</f>
        <v>1364900</v>
      </c>
      <c r="G216" s="52">
        <f t="shared" si="157"/>
        <v>226600</v>
      </c>
      <c r="H216" s="52">
        <f t="shared" ref="H216" si="158">SUM(H217:H218)</f>
        <v>338700</v>
      </c>
      <c r="I216" s="52">
        <f t="shared" ref="I216" si="159">SUM(I217:I218)</f>
        <v>183600</v>
      </c>
      <c r="J216" s="52">
        <f t="shared" ref="J216" si="160">SUM(J217:J218)</f>
        <v>0</v>
      </c>
      <c r="K216" s="52">
        <f t="shared" ref="K216" si="161">SUM(K217:K218)</f>
        <v>0</v>
      </c>
      <c r="L216" s="52">
        <f t="shared" ref="L216" si="162">SUM(L217:L218)</f>
        <v>639300</v>
      </c>
      <c r="N216" t="str">
        <f t="shared" si="131"/>
        <v>OK.</v>
      </c>
      <c r="O216" t="str">
        <f t="shared" si="152"/>
        <v>OK.</v>
      </c>
    </row>
    <row r="217" spans="1:15" s="10" customFormat="1">
      <c r="A217" s="28"/>
      <c r="B217" s="103" t="s">
        <v>3</v>
      </c>
      <c r="C217" s="104"/>
      <c r="D217" s="104"/>
      <c r="E217" s="105"/>
      <c r="F217" s="13">
        <f>SUM(F219:F222)</f>
        <v>1364900</v>
      </c>
      <c r="G217" s="13">
        <f t="shared" ref="G217:L217" si="163">SUM(G219:G222)</f>
        <v>226600</v>
      </c>
      <c r="H217" s="13">
        <f t="shared" si="163"/>
        <v>338700</v>
      </c>
      <c r="I217" s="13">
        <f t="shared" si="163"/>
        <v>183600</v>
      </c>
      <c r="J217" s="13">
        <f t="shared" si="163"/>
        <v>0</v>
      </c>
      <c r="K217" s="13">
        <f t="shared" si="163"/>
        <v>0</v>
      </c>
      <c r="L217" s="13">
        <f t="shared" si="163"/>
        <v>639300</v>
      </c>
      <c r="N217" t="str">
        <f t="shared" si="131"/>
        <v>OK.</v>
      </c>
      <c r="O217" t="str">
        <f t="shared" si="152"/>
        <v>OK.</v>
      </c>
    </row>
    <row r="218" spans="1:15" s="10" customFormat="1">
      <c r="A218" s="28"/>
      <c r="B218" s="103" t="s">
        <v>4</v>
      </c>
      <c r="C218" s="104"/>
      <c r="D218" s="104"/>
      <c r="E218" s="105"/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N218" t="str">
        <f t="shared" si="131"/>
        <v>OK.</v>
      </c>
      <c r="O218" t="str">
        <f t="shared" si="152"/>
        <v>OK.</v>
      </c>
    </row>
    <row r="219" spans="1:15" s="63" customFormat="1" hidden="1">
      <c r="A219" s="57"/>
      <c r="B219" s="58" t="s">
        <v>66</v>
      </c>
      <c r="C219" s="59"/>
      <c r="D219" s="60"/>
      <c r="E219" s="61"/>
      <c r="F219" s="62">
        <v>0</v>
      </c>
      <c r="G219" s="62">
        <v>0</v>
      </c>
      <c r="H219" s="62">
        <v>0</v>
      </c>
      <c r="I219" s="62">
        <v>0</v>
      </c>
      <c r="J219" s="62"/>
      <c r="K219" s="62"/>
      <c r="L219" s="62"/>
      <c r="N219" t="str">
        <f t="shared" si="131"/>
        <v>OK.</v>
      </c>
      <c r="O219" t="str">
        <f t="shared" si="152"/>
        <v>OK.</v>
      </c>
    </row>
    <row r="220" spans="1:15" s="63" customFormat="1" hidden="1">
      <c r="A220" s="57"/>
      <c r="B220" s="58" t="s">
        <v>95</v>
      </c>
      <c r="C220" s="59"/>
      <c r="D220" s="60"/>
      <c r="E220" s="61"/>
      <c r="F220" s="62">
        <v>1500760</v>
      </c>
      <c r="G220" s="62">
        <v>215600</v>
      </c>
      <c r="H220" s="62">
        <v>251560</v>
      </c>
      <c r="I220" s="62">
        <v>260600</v>
      </c>
      <c r="J220" s="62">
        <v>157000</v>
      </c>
      <c r="K220" s="62"/>
      <c r="L220" s="62">
        <v>775160</v>
      </c>
      <c r="N220" t="str">
        <f t="shared" si="131"/>
        <v>OK.</v>
      </c>
      <c r="O220" t="str">
        <f t="shared" si="152"/>
        <v>OK.</v>
      </c>
    </row>
    <row r="221" spans="1:15" s="63" customFormat="1" hidden="1">
      <c r="A221" s="57"/>
      <c r="B221" s="58" t="s">
        <v>102</v>
      </c>
      <c r="C221" s="59"/>
      <c r="D221" s="60"/>
      <c r="E221" s="61"/>
      <c r="F221" s="62">
        <v>-146860</v>
      </c>
      <c r="G221" s="62">
        <v>0</v>
      </c>
      <c r="H221" s="62">
        <v>87140</v>
      </c>
      <c r="I221" s="62">
        <v>-77000</v>
      </c>
      <c r="J221" s="62">
        <v>-157000</v>
      </c>
      <c r="K221" s="62"/>
      <c r="L221" s="62">
        <v>-146860</v>
      </c>
      <c r="N221" t="str">
        <f t="shared" ref="N221" si="164">IF(F221&gt;=SUM(G221:K221),"OK.","Błąd")</f>
        <v>OK.</v>
      </c>
      <c r="O221" t="str">
        <f t="shared" si="152"/>
        <v>OK.</v>
      </c>
    </row>
    <row r="222" spans="1:15" s="63" customFormat="1" hidden="1">
      <c r="A222" s="57"/>
      <c r="B222" s="58" t="s">
        <v>108</v>
      </c>
      <c r="C222" s="59"/>
      <c r="D222" s="60"/>
      <c r="E222" s="61"/>
      <c r="F222" s="62">
        <v>11000</v>
      </c>
      <c r="G222" s="62">
        <v>11000</v>
      </c>
      <c r="H222" s="62">
        <v>0</v>
      </c>
      <c r="I222" s="62">
        <v>0</v>
      </c>
      <c r="J222" s="62">
        <v>0</v>
      </c>
      <c r="K222" s="62">
        <v>0</v>
      </c>
      <c r="L222" s="62">
        <v>11000</v>
      </c>
      <c r="N222"/>
      <c r="O222" t="str">
        <f t="shared" si="152"/>
        <v>OK.</v>
      </c>
    </row>
    <row r="223" spans="1:15" s="11" customFormat="1">
      <c r="A223" s="24">
        <v>30</v>
      </c>
      <c r="B223" s="100" t="s">
        <v>100</v>
      </c>
      <c r="C223" s="30" t="s">
        <v>23</v>
      </c>
      <c r="D223" s="51">
        <v>2011</v>
      </c>
      <c r="E223" s="24">
        <v>2014</v>
      </c>
      <c r="F223" s="52">
        <f t="shared" ref="F223:L223" si="165">SUM(F224:F225)</f>
        <v>13500</v>
      </c>
      <c r="G223" s="52">
        <f t="shared" si="165"/>
        <v>2500</v>
      </c>
      <c r="H223" s="52">
        <f t="shared" si="165"/>
        <v>4200</v>
      </c>
      <c r="I223" s="52">
        <f t="shared" si="165"/>
        <v>5000</v>
      </c>
      <c r="J223" s="52">
        <f t="shared" si="165"/>
        <v>1800</v>
      </c>
      <c r="K223" s="52">
        <f t="shared" si="165"/>
        <v>0</v>
      </c>
      <c r="L223" s="52">
        <f t="shared" si="165"/>
        <v>13500</v>
      </c>
      <c r="N223" t="str">
        <f t="shared" ref="N223:N227" si="166">IF(F223&gt;=SUM(G223:K223),"OK.","Błąd")</f>
        <v>OK.</v>
      </c>
      <c r="O223" t="str">
        <f t="shared" si="152"/>
        <v>OK.</v>
      </c>
    </row>
    <row r="224" spans="1:15" s="10" customFormat="1">
      <c r="A224" s="28"/>
      <c r="B224" s="103" t="s">
        <v>3</v>
      </c>
      <c r="C224" s="104"/>
      <c r="D224" s="104"/>
      <c r="E224" s="105"/>
      <c r="F224" s="13">
        <f t="shared" ref="F224:L224" si="167">SUM(F226:F227)</f>
        <v>13500</v>
      </c>
      <c r="G224" s="13">
        <f t="shared" si="167"/>
        <v>2500</v>
      </c>
      <c r="H224" s="13">
        <f t="shared" si="167"/>
        <v>4200</v>
      </c>
      <c r="I224" s="13">
        <f t="shared" si="167"/>
        <v>5000</v>
      </c>
      <c r="J224" s="13">
        <f t="shared" si="167"/>
        <v>1800</v>
      </c>
      <c r="K224" s="13">
        <f t="shared" si="167"/>
        <v>0</v>
      </c>
      <c r="L224" s="13">
        <f t="shared" si="167"/>
        <v>13500</v>
      </c>
      <c r="N224" t="str">
        <f t="shared" si="166"/>
        <v>OK.</v>
      </c>
      <c r="O224" t="str">
        <f t="shared" si="152"/>
        <v>OK.</v>
      </c>
    </row>
    <row r="225" spans="1:15" s="10" customFormat="1">
      <c r="A225" s="28"/>
      <c r="B225" s="103" t="s">
        <v>4</v>
      </c>
      <c r="C225" s="104"/>
      <c r="D225" s="104"/>
      <c r="E225" s="105"/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N225" t="str">
        <f t="shared" si="166"/>
        <v>OK.</v>
      </c>
      <c r="O225" t="str">
        <f t="shared" si="152"/>
        <v>OK.</v>
      </c>
    </row>
    <row r="226" spans="1:15" s="63" customFormat="1" hidden="1">
      <c r="A226" s="57"/>
      <c r="B226" s="58" t="s">
        <v>66</v>
      </c>
      <c r="C226" s="59"/>
      <c r="D226" s="60"/>
      <c r="E226" s="61"/>
      <c r="F226" s="62">
        <v>0</v>
      </c>
      <c r="G226" s="62">
        <v>0</v>
      </c>
      <c r="H226" s="62">
        <v>0</v>
      </c>
      <c r="I226" s="62">
        <v>0</v>
      </c>
      <c r="J226" s="62"/>
      <c r="K226" s="62"/>
      <c r="L226" s="62"/>
      <c r="N226" t="str">
        <f t="shared" si="166"/>
        <v>OK.</v>
      </c>
      <c r="O226" t="str">
        <f t="shared" si="152"/>
        <v>OK.</v>
      </c>
    </row>
    <row r="227" spans="1:15" s="63" customFormat="1" hidden="1">
      <c r="A227" s="57"/>
      <c r="B227" s="58" t="s">
        <v>95</v>
      </c>
      <c r="C227" s="59"/>
      <c r="D227" s="60"/>
      <c r="E227" s="61"/>
      <c r="F227" s="62">
        <v>13500</v>
      </c>
      <c r="G227" s="62">
        <v>2500</v>
      </c>
      <c r="H227" s="62">
        <v>4200</v>
      </c>
      <c r="I227" s="62">
        <v>5000</v>
      </c>
      <c r="J227" s="62">
        <v>1800</v>
      </c>
      <c r="K227" s="62"/>
      <c r="L227" s="62">
        <v>13500</v>
      </c>
      <c r="N227" t="str">
        <f t="shared" si="166"/>
        <v>OK.</v>
      </c>
      <c r="O227" t="str">
        <f t="shared" si="152"/>
        <v>OK.</v>
      </c>
    </row>
    <row r="228" spans="1:15" s="11" customFormat="1">
      <c r="A228" s="24">
        <v>31</v>
      </c>
      <c r="B228" s="100" t="s">
        <v>101</v>
      </c>
      <c r="C228" s="30" t="s">
        <v>23</v>
      </c>
      <c r="D228" s="51">
        <v>2009</v>
      </c>
      <c r="E228" s="24">
        <v>2012</v>
      </c>
      <c r="F228" s="52">
        <f t="shared" ref="F228:L228" si="168">SUM(F229:F230)</f>
        <v>5250</v>
      </c>
      <c r="G228" s="52">
        <f t="shared" si="168"/>
        <v>1750</v>
      </c>
      <c r="H228" s="52">
        <f t="shared" si="168"/>
        <v>875</v>
      </c>
      <c r="I228" s="52">
        <f t="shared" si="168"/>
        <v>0</v>
      </c>
      <c r="J228" s="52">
        <f t="shared" si="168"/>
        <v>0</v>
      </c>
      <c r="K228" s="52">
        <f t="shared" si="168"/>
        <v>0</v>
      </c>
      <c r="L228" s="52">
        <f t="shared" si="168"/>
        <v>0</v>
      </c>
      <c r="N228" t="str">
        <f t="shared" ref="N228:N232" si="169">IF(F228&gt;=SUM(G228:K228),"OK.","Błąd")</f>
        <v>OK.</v>
      </c>
      <c r="O228" t="str">
        <f t="shared" si="152"/>
        <v>OK.</v>
      </c>
    </row>
    <row r="229" spans="1:15" s="10" customFormat="1">
      <c r="A229" s="28"/>
      <c r="B229" s="103" t="s">
        <v>3</v>
      </c>
      <c r="C229" s="104"/>
      <c r="D229" s="104"/>
      <c r="E229" s="105"/>
      <c r="F229" s="13">
        <f t="shared" ref="F229:L229" si="170">SUM(F231:F232)</f>
        <v>5250</v>
      </c>
      <c r="G229" s="13">
        <f t="shared" si="170"/>
        <v>1750</v>
      </c>
      <c r="H229" s="13">
        <f t="shared" si="170"/>
        <v>875</v>
      </c>
      <c r="I229" s="13">
        <f t="shared" si="170"/>
        <v>0</v>
      </c>
      <c r="J229" s="13">
        <f t="shared" si="170"/>
        <v>0</v>
      </c>
      <c r="K229" s="13">
        <f t="shared" si="170"/>
        <v>0</v>
      </c>
      <c r="L229" s="13">
        <f t="shared" si="170"/>
        <v>0</v>
      </c>
      <c r="N229" t="str">
        <f t="shared" si="169"/>
        <v>OK.</v>
      </c>
      <c r="O229" t="str">
        <f t="shared" si="152"/>
        <v>OK.</v>
      </c>
    </row>
    <row r="230" spans="1:15" s="10" customFormat="1">
      <c r="A230" s="28"/>
      <c r="B230" s="103" t="s">
        <v>4</v>
      </c>
      <c r="C230" s="104"/>
      <c r="D230" s="104"/>
      <c r="E230" s="105"/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N230" t="str">
        <f t="shared" si="169"/>
        <v>OK.</v>
      </c>
      <c r="O230" t="str">
        <f t="shared" si="152"/>
        <v>OK.</v>
      </c>
    </row>
    <row r="231" spans="1:15" s="63" customFormat="1" hidden="1">
      <c r="A231" s="57"/>
      <c r="B231" s="58" t="s">
        <v>66</v>
      </c>
      <c r="C231" s="59"/>
      <c r="D231" s="60"/>
      <c r="E231" s="61"/>
      <c r="F231" s="62">
        <v>0</v>
      </c>
      <c r="G231" s="62">
        <v>0</v>
      </c>
      <c r="H231" s="62">
        <v>0</v>
      </c>
      <c r="I231" s="62">
        <v>0</v>
      </c>
      <c r="J231" s="62"/>
      <c r="K231" s="62"/>
      <c r="L231" s="62"/>
      <c r="N231" t="str">
        <f t="shared" si="169"/>
        <v>OK.</v>
      </c>
      <c r="O231" t="str">
        <f t="shared" si="152"/>
        <v>OK.</v>
      </c>
    </row>
    <row r="232" spans="1:15" s="63" customFormat="1" hidden="1">
      <c r="A232" s="57"/>
      <c r="B232" s="58" t="s">
        <v>95</v>
      </c>
      <c r="C232" s="59"/>
      <c r="D232" s="60"/>
      <c r="E232" s="61"/>
      <c r="F232" s="62">
        <v>5250</v>
      </c>
      <c r="G232" s="62">
        <v>1750</v>
      </c>
      <c r="H232" s="62">
        <v>875</v>
      </c>
      <c r="I232" s="62">
        <v>0</v>
      </c>
      <c r="J232" s="62">
        <v>0</v>
      </c>
      <c r="K232" s="62"/>
      <c r="L232" s="62">
        <v>0</v>
      </c>
      <c r="N232" t="str">
        <f t="shared" si="169"/>
        <v>OK.</v>
      </c>
      <c r="O232" t="str">
        <f t="shared" si="152"/>
        <v>OK.</v>
      </c>
    </row>
    <row r="233" spans="1:15">
      <c r="A233" s="2"/>
      <c r="B233" s="53"/>
      <c r="C233" s="53"/>
      <c r="D233" s="53"/>
      <c r="E233" s="53"/>
      <c r="F233" s="54"/>
      <c r="G233" s="54"/>
      <c r="H233" s="54"/>
      <c r="I233" s="54"/>
      <c r="J233" s="54"/>
      <c r="K233" s="54"/>
      <c r="L233" s="55"/>
      <c r="N233" t="str">
        <f t="shared" si="131"/>
        <v>OK.</v>
      </c>
      <c r="O233" t="str">
        <f t="shared" si="152"/>
        <v>OK.</v>
      </c>
    </row>
    <row r="234" spans="1:15">
      <c r="A234" s="1"/>
      <c r="B234" s="106" t="s">
        <v>20</v>
      </c>
      <c r="C234" s="107"/>
      <c r="D234" s="107"/>
      <c r="E234" s="108"/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N234" t="str">
        <f t="shared" si="131"/>
        <v>OK.</v>
      </c>
      <c r="O234" t="str">
        <f t="shared" si="152"/>
        <v>OK.</v>
      </c>
    </row>
    <row r="235" spans="1:15">
      <c r="A235" s="1"/>
      <c r="B235" s="103" t="s">
        <v>3</v>
      </c>
      <c r="C235" s="104"/>
      <c r="D235" s="104"/>
      <c r="E235" s="105"/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N235" t="str">
        <f t="shared" si="131"/>
        <v>OK.</v>
      </c>
      <c r="O235" t="str">
        <f t="shared" si="152"/>
        <v>OK.</v>
      </c>
    </row>
    <row r="237" spans="1:15">
      <c r="A237" t="s">
        <v>99</v>
      </c>
    </row>
  </sheetData>
  <mergeCells count="128">
    <mergeCell ref="B26:E26"/>
    <mergeCell ref="B79:E79"/>
    <mergeCell ref="B83:E83"/>
    <mergeCell ref="B84:E84"/>
    <mergeCell ref="B73:E73"/>
    <mergeCell ref="B57:E57"/>
    <mergeCell ref="B58:E58"/>
    <mergeCell ref="B62:E62"/>
    <mergeCell ref="B63:E63"/>
    <mergeCell ref="B67:E67"/>
    <mergeCell ref="B68:E68"/>
    <mergeCell ref="B38:E38"/>
    <mergeCell ref="B46:E46"/>
    <mergeCell ref="B47:E47"/>
    <mergeCell ref="B31:E31"/>
    <mergeCell ref="B32:E32"/>
    <mergeCell ref="A3:A4"/>
    <mergeCell ref="B3:B4"/>
    <mergeCell ref="C3:C4"/>
    <mergeCell ref="D3:E3"/>
    <mergeCell ref="B118:E118"/>
    <mergeCell ref="B119:E119"/>
    <mergeCell ref="B15:E15"/>
    <mergeCell ref="B16:E16"/>
    <mergeCell ref="B22:E22"/>
    <mergeCell ref="B23:E23"/>
    <mergeCell ref="B25:E25"/>
    <mergeCell ref="B12:E12"/>
    <mergeCell ref="B13:E13"/>
    <mergeCell ref="B106:E106"/>
    <mergeCell ref="B107:E107"/>
    <mergeCell ref="B52:E52"/>
    <mergeCell ref="B53:E53"/>
    <mergeCell ref="B89:E89"/>
    <mergeCell ref="B93:E93"/>
    <mergeCell ref="B94:E94"/>
    <mergeCell ref="B101:E101"/>
    <mergeCell ref="B102:E102"/>
    <mergeCell ref="B75:E75"/>
    <mergeCell ref="B76:E76"/>
    <mergeCell ref="L3:L4"/>
    <mergeCell ref="B5:E5"/>
    <mergeCell ref="B6:E6"/>
    <mergeCell ref="B7:E7"/>
    <mergeCell ref="B10:E10"/>
    <mergeCell ref="B11:E11"/>
    <mergeCell ref="B8:E8"/>
    <mergeCell ref="G3:K3"/>
    <mergeCell ref="F3:F4"/>
    <mergeCell ref="B9:E9"/>
    <mergeCell ref="B201:E201"/>
    <mergeCell ref="B202:E202"/>
    <mergeCell ref="B206:E206"/>
    <mergeCell ref="B207:E207"/>
    <mergeCell ref="B127:E127"/>
    <mergeCell ref="B128:E128"/>
    <mergeCell ref="B149:E149"/>
    <mergeCell ref="B150:E150"/>
    <mergeCell ref="B152:E152"/>
    <mergeCell ref="B153:E153"/>
    <mergeCell ref="B157:E157"/>
    <mergeCell ref="B198:E198"/>
    <mergeCell ref="B199:E199"/>
    <mergeCell ref="B122:E122"/>
    <mergeCell ref="B124:E124"/>
    <mergeCell ref="B125:E125"/>
    <mergeCell ref="B39:E39"/>
    <mergeCell ref="B88:E88"/>
    <mergeCell ref="B193:E193"/>
    <mergeCell ref="B195:E195"/>
    <mergeCell ref="B196:E196"/>
    <mergeCell ref="B141:E141"/>
    <mergeCell ref="B142:E142"/>
    <mergeCell ref="B144:E144"/>
    <mergeCell ref="B145:E145"/>
    <mergeCell ref="B96:E96"/>
    <mergeCell ref="B97:E97"/>
    <mergeCell ref="B78:E78"/>
    <mergeCell ref="B111:E111"/>
    <mergeCell ref="B112:E112"/>
    <mergeCell ref="B234:E234"/>
    <mergeCell ref="B42:E42"/>
    <mergeCell ref="B43:E43"/>
    <mergeCell ref="B44:E44"/>
    <mergeCell ref="B114:E114"/>
    <mergeCell ref="B72:E72"/>
    <mergeCell ref="B173:E173"/>
    <mergeCell ref="B175:E175"/>
    <mergeCell ref="B176:E176"/>
    <mergeCell ref="B160:E160"/>
    <mergeCell ref="B161:E161"/>
    <mergeCell ref="B163:E163"/>
    <mergeCell ref="B164:E164"/>
    <mergeCell ref="B158:E158"/>
    <mergeCell ref="B166:E166"/>
    <mergeCell ref="B167:E167"/>
    <mergeCell ref="B169:E169"/>
    <mergeCell ref="B170:E170"/>
    <mergeCell ref="B172:E172"/>
    <mergeCell ref="B211:E211"/>
    <mergeCell ref="B212:E212"/>
    <mergeCell ref="B217:E217"/>
    <mergeCell ref="B218:E218"/>
    <mergeCell ref="B121:E121"/>
    <mergeCell ref="I1:L1"/>
    <mergeCell ref="B235:E235"/>
    <mergeCell ref="B115:E115"/>
    <mergeCell ref="B116:E116"/>
    <mergeCell ref="B40:E40"/>
    <mergeCell ref="B132:E132"/>
    <mergeCell ref="B133:E133"/>
    <mergeCell ref="B135:E135"/>
    <mergeCell ref="B136:E136"/>
    <mergeCell ref="B138:E138"/>
    <mergeCell ref="B139:E139"/>
    <mergeCell ref="B178:E178"/>
    <mergeCell ref="B179:E179"/>
    <mergeCell ref="B181:E181"/>
    <mergeCell ref="B182:E182"/>
    <mergeCell ref="B184:E184"/>
    <mergeCell ref="B185:E185"/>
    <mergeCell ref="B189:E189"/>
    <mergeCell ref="B190:E190"/>
    <mergeCell ref="B192:E192"/>
    <mergeCell ref="B224:E224"/>
    <mergeCell ref="B225:E225"/>
    <mergeCell ref="B229:E229"/>
    <mergeCell ref="B230:E230"/>
  </mergeCells>
  <phoneticPr fontId="5" type="noConversion"/>
  <pageMargins left="0.19685039370078741" right="0.35433070866141736" top="0.35433070866141736" bottom="0.35433070866141736" header="0.31496062992125984" footer="0.31496062992125984"/>
  <pageSetup paperSize="9" scale="79" fitToHeight="5" orientation="landscape" r:id="rId1"/>
  <rowBreaks count="2" manualBreakCount="2">
    <brk id="86" max="11" man="1"/>
    <brk id="16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79"/>
  <sheetViews>
    <sheetView view="pageBreakPreview" zoomScale="60" zoomScaleNormal="100" workbookViewId="0">
      <selection activeCell="F86" sqref="F86"/>
    </sheetView>
  </sheetViews>
  <sheetFormatPr defaultRowHeight="12.75"/>
  <cols>
    <col min="1" max="1" width="3.85546875" customWidth="1"/>
    <col min="2" max="2" width="61.7109375" customWidth="1"/>
    <col min="3" max="3" width="17.7109375" customWidth="1"/>
    <col min="4" max="4" width="10.85546875" customWidth="1"/>
    <col min="5" max="5" width="10.5703125" customWidth="1"/>
    <col min="6" max="9" width="12" customWidth="1"/>
    <col min="10" max="10" width="10.85546875" customWidth="1"/>
    <col min="11" max="11" width="10.7109375" customWidth="1"/>
    <col min="12" max="12" width="9.85546875" customWidth="1"/>
    <col min="13" max="13" width="9.5703125" customWidth="1"/>
    <col min="14" max="14" width="14.42578125" customWidth="1"/>
  </cols>
  <sheetData>
    <row r="2" spans="1:14">
      <c r="G2">
        <v>2009</v>
      </c>
      <c r="H2">
        <v>2010</v>
      </c>
      <c r="I2">
        <v>2011</v>
      </c>
      <c r="J2">
        <v>2012</v>
      </c>
      <c r="K2">
        <v>2013</v>
      </c>
      <c r="L2">
        <v>2014</v>
      </c>
      <c r="M2">
        <v>2015</v>
      </c>
    </row>
    <row r="3" spans="1:14">
      <c r="A3" s="15"/>
      <c r="B3" s="123" t="s">
        <v>6</v>
      </c>
      <c r="C3" s="124"/>
      <c r="D3" s="124"/>
      <c r="E3" s="125"/>
      <c r="F3" s="16">
        <f>SUM(F4:F5)</f>
        <v>10832710</v>
      </c>
      <c r="G3" s="16"/>
      <c r="H3" s="16"/>
      <c r="I3" s="16">
        <f t="shared" ref="I3:N3" si="0">SUM(I4:I5)</f>
        <v>6524881</v>
      </c>
      <c r="J3" s="16">
        <f t="shared" si="0"/>
        <v>1428000</v>
      </c>
      <c r="K3" s="16">
        <f t="shared" si="0"/>
        <v>1744242</v>
      </c>
      <c r="L3" s="16">
        <f t="shared" si="0"/>
        <v>0</v>
      </c>
      <c r="M3" s="16">
        <f t="shared" si="0"/>
        <v>0</v>
      </c>
      <c r="N3" s="16">
        <f t="shared" si="0"/>
        <v>3715242</v>
      </c>
    </row>
    <row r="4" spans="1:14">
      <c r="A4" s="5"/>
      <c r="B4" s="120" t="s">
        <v>3</v>
      </c>
      <c r="C4" s="121"/>
      <c r="D4" s="121"/>
      <c r="E4" s="122"/>
      <c r="F4" s="17">
        <f>SUM(F7,F20,F29)</f>
        <v>0</v>
      </c>
      <c r="G4" s="17"/>
      <c r="H4" s="79"/>
      <c r="I4" s="17">
        <f t="shared" ref="I4:N5" si="1">SUM(I7,I20,I29)</f>
        <v>0</v>
      </c>
      <c r="J4" s="17">
        <f t="shared" si="1"/>
        <v>0</v>
      </c>
      <c r="K4" s="17">
        <f t="shared" si="1"/>
        <v>0</v>
      </c>
      <c r="L4" s="17">
        <f t="shared" si="1"/>
        <v>0</v>
      </c>
      <c r="M4" s="17">
        <f t="shared" si="1"/>
        <v>0</v>
      </c>
      <c r="N4" s="17">
        <f t="shared" si="1"/>
        <v>0</v>
      </c>
    </row>
    <row r="5" spans="1:14">
      <c r="A5" s="5"/>
      <c r="B5" s="120" t="s">
        <v>4</v>
      </c>
      <c r="C5" s="121"/>
      <c r="D5" s="121"/>
      <c r="E5" s="122"/>
      <c r="F5" s="17">
        <f>SUM(F8,F21,F30)</f>
        <v>10832710</v>
      </c>
      <c r="G5" s="17"/>
      <c r="H5" s="79"/>
      <c r="I5" s="17">
        <f t="shared" si="1"/>
        <v>6524881</v>
      </c>
      <c r="J5" s="17">
        <f t="shared" si="1"/>
        <v>1428000</v>
      </c>
      <c r="K5" s="17">
        <f t="shared" si="1"/>
        <v>1744242</v>
      </c>
      <c r="L5" s="17">
        <f t="shared" si="1"/>
        <v>0</v>
      </c>
      <c r="M5" s="17">
        <f t="shared" si="1"/>
        <v>0</v>
      </c>
      <c r="N5" s="17">
        <f t="shared" si="1"/>
        <v>3715242</v>
      </c>
    </row>
    <row r="6" spans="1:14" ht="38.25">
      <c r="A6" s="18">
        <v>1</v>
      </c>
      <c r="B6" s="19" t="s">
        <v>21</v>
      </c>
      <c r="C6" s="20" t="s">
        <v>23</v>
      </c>
      <c r="D6" s="18">
        <v>2010</v>
      </c>
      <c r="E6" s="18">
        <v>2011</v>
      </c>
      <c r="F6" s="21">
        <f>SUM(F7:F8)</f>
        <v>2506042</v>
      </c>
      <c r="G6" s="21"/>
      <c r="H6" s="80"/>
      <c r="I6" s="21">
        <f t="shared" ref="I6:N6" si="2">SUM(I7:I8)</f>
        <v>1452881</v>
      </c>
      <c r="J6" s="21">
        <f t="shared" si="2"/>
        <v>0</v>
      </c>
      <c r="K6" s="21">
        <f t="shared" si="2"/>
        <v>0</v>
      </c>
      <c r="L6" s="21">
        <f t="shared" si="2"/>
        <v>0</v>
      </c>
      <c r="M6" s="21">
        <f t="shared" si="2"/>
        <v>0</v>
      </c>
      <c r="N6" s="21">
        <f t="shared" si="2"/>
        <v>390000</v>
      </c>
    </row>
    <row r="7" spans="1:14">
      <c r="A7" s="5"/>
      <c r="B7" s="120" t="s">
        <v>3</v>
      </c>
      <c r="C7" s="121"/>
      <c r="D7" s="121"/>
      <c r="E7" s="122"/>
      <c r="F7" s="17">
        <v>0</v>
      </c>
      <c r="G7" s="17"/>
      <c r="H7" s="79"/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</row>
    <row r="8" spans="1:14">
      <c r="A8" s="5"/>
      <c r="B8" s="120" t="s">
        <v>4</v>
      </c>
      <c r="C8" s="121"/>
      <c r="D8" s="121"/>
      <c r="E8" s="122"/>
      <c r="F8" s="17">
        <f>SUM(F9:F10)</f>
        <v>2506042</v>
      </c>
      <c r="G8" s="17"/>
      <c r="H8" s="79"/>
      <c r="I8" s="17">
        <f t="shared" ref="I8:N8" si="3">SUM(I9:I10)</f>
        <v>1452881</v>
      </c>
      <c r="J8" s="17">
        <f t="shared" si="3"/>
        <v>0</v>
      </c>
      <c r="K8" s="17">
        <f t="shared" si="3"/>
        <v>0</v>
      </c>
      <c r="L8" s="17">
        <f t="shared" si="3"/>
        <v>0</v>
      </c>
      <c r="M8" s="17">
        <f t="shared" si="3"/>
        <v>0</v>
      </c>
      <c r="N8" s="17">
        <f t="shared" si="3"/>
        <v>390000</v>
      </c>
    </row>
    <row r="9" spans="1:14">
      <c r="A9" s="57"/>
      <c r="B9" s="58" t="s">
        <v>66</v>
      </c>
      <c r="C9" s="59"/>
      <c r="D9" s="60"/>
      <c r="E9" s="61"/>
      <c r="F9" s="62">
        <v>2116042</v>
      </c>
      <c r="G9" s="62"/>
      <c r="H9" s="81"/>
      <c r="I9" s="62">
        <v>1062881</v>
      </c>
      <c r="J9" s="62"/>
      <c r="K9" s="62"/>
      <c r="L9" s="62"/>
      <c r="M9" s="62"/>
      <c r="N9" s="62"/>
    </row>
    <row r="10" spans="1:14">
      <c r="A10" s="57"/>
      <c r="B10" s="58" t="s">
        <v>67</v>
      </c>
      <c r="C10" s="59"/>
      <c r="D10" s="60"/>
      <c r="E10" s="61"/>
      <c r="F10" s="62">
        <v>390000</v>
      </c>
      <c r="G10" s="62"/>
      <c r="H10" s="81"/>
      <c r="I10" s="62">
        <v>390000</v>
      </c>
      <c r="J10" s="62"/>
      <c r="K10" s="62"/>
      <c r="L10" s="62"/>
      <c r="M10" s="62"/>
      <c r="N10" s="62">
        <v>390000</v>
      </c>
    </row>
    <row r="11" spans="1:14">
      <c r="A11" s="84"/>
      <c r="B11" s="85" t="s">
        <v>80</v>
      </c>
      <c r="C11" s="86"/>
      <c r="D11" s="87"/>
      <c r="E11" s="88"/>
      <c r="F11" s="89"/>
      <c r="G11" s="89"/>
      <c r="H11" s="90">
        <v>401072.35</v>
      </c>
      <c r="I11" s="89">
        <v>446389</v>
      </c>
      <c r="J11" s="89"/>
      <c r="K11" s="89"/>
      <c r="L11" s="89"/>
      <c r="M11" s="89"/>
      <c r="N11" s="89"/>
    </row>
    <row r="12" spans="1:14">
      <c r="A12" s="84"/>
      <c r="B12" s="85" t="s">
        <v>81</v>
      </c>
      <c r="C12" s="86"/>
      <c r="D12" s="87"/>
      <c r="E12" s="88"/>
      <c r="F12" s="89"/>
      <c r="G12" s="89"/>
      <c r="H12" s="90">
        <v>550835.43999999994</v>
      </c>
      <c r="I12" s="89">
        <v>616492</v>
      </c>
      <c r="J12" s="89"/>
      <c r="K12" s="89"/>
      <c r="L12" s="89"/>
      <c r="M12" s="89"/>
      <c r="N12" s="89"/>
    </row>
    <row r="13" spans="1:14">
      <c r="A13" s="91"/>
      <c r="B13" s="92" t="s">
        <v>82</v>
      </c>
      <c r="C13" s="93"/>
      <c r="D13" s="94"/>
      <c r="E13" s="95"/>
      <c r="F13" s="96"/>
      <c r="G13" s="96"/>
      <c r="H13" s="97">
        <v>0</v>
      </c>
      <c r="I13" s="96">
        <v>-616492</v>
      </c>
      <c r="J13" s="96"/>
      <c r="K13" s="96"/>
      <c r="L13" s="96"/>
      <c r="M13" s="96"/>
      <c r="N13" s="96"/>
    </row>
    <row r="14" spans="1:14">
      <c r="A14" s="91"/>
      <c r="B14" s="92" t="s">
        <v>83</v>
      </c>
      <c r="C14" s="93"/>
      <c r="D14" s="94"/>
      <c r="E14" s="95"/>
      <c r="F14" s="96"/>
      <c r="G14" s="96"/>
      <c r="H14" s="97">
        <v>0</v>
      </c>
      <c r="I14" s="96">
        <v>0</v>
      </c>
      <c r="J14" s="96"/>
      <c r="K14" s="96"/>
      <c r="L14" s="96"/>
      <c r="M14" s="96"/>
      <c r="N14" s="96"/>
    </row>
    <row r="15" spans="1:14">
      <c r="A15" s="65"/>
      <c r="B15" s="66" t="s">
        <v>74</v>
      </c>
      <c r="C15" s="67"/>
      <c r="D15" s="68"/>
      <c r="E15" s="69"/>
      <c r="F15" s="70"/>
      <c r="G15" s="70"/>
      <c r="H15" s="78">
        <f>H11+H14</f>
        <v>401072.35</v>
      </c>
      <c r="I15" s="78">
        <f>I11+I14</f>
        <v>446389</v>
      </c>
      <c r="J15" s="70"/>
      <c r="K15" s="70"/>
      <c r="L15" s="70"/>
      <c r="M15" s="70"/>
      <c r="N15" s="70"/>
    </row>
    <row r="16" spans="1:14">
      <c r="A16" s="65"/>
      <c r="B16" s="66" t="s">
        <v>75</v>
      </c>
      <c r="C16" s="67"/>
      <c r="D16" s="68"/>
      <c r="E16" s="69"/>
      <c r="F16" s="70"/>
      <c r="G16" s="70"/>
      <c r="H16" s="78">
        <f>H12+H13</f>
        <v>550835.43999999994</v>
      </c>
      <c r="I16" s="78">
        <f>I12+I13</f>
        <v>0</v>
      </c>
      <c r="J16" s="70"/>
      <c r="K16" s="70"/>
      <c r="L16" s="70"/>
      <c r="M16" s="70"/>
      <c r="N16" s="70"/>
    </row>
    <row r="17" spans="1:14">
      <c r="A17" s="72"/>
      <c r="B17" s="73" t="s">
        <v>76</v>
      </c>
      <c r="C17" s="74"/>
      <c r="D17" s="75"/>
      <c r="E17" s="76"/>
      <c r="F17" s="77"/>
      <c r="G17" s="77">
        <v>0</v>
      </c>
      <c r="H17" s="82">
        <v>0</v>
      </c>
      <c r="I17" s="77">
        <v>-550000</v>
      </c>
      <c r="J17" s="77"/>
      <c r="K17" s="77"/>
      <c r="L17" s="77"/>
      <c r="M17" s="77"/>
      <c r="N17" s="77"/>
    </row>
    <row r="18" spans="1:14">
      <c r="A18" s="72"/>
      <c r="B18" s="73" t="s">
        <v>77</v>
      </c>
      <c r="C18" s="74"/>
      <c r="D18" s="75"/>
      <c r="E18" s="76"/>
      <c r="F18" s="77"/>
      <c r="G18" s="77">
        <v>0</v>
      </c>
      <c r="H18" s="82">
        <v>0</v>
      </c>
      <c r="I18" s="77">
        <v>0</v>
      </c>
      <c r="J18" s="77"/>
      <c r="K18" s="77"/>
      <c r="L18" s="77"/>
      <c r="M18" s="77"/>
      <c r="N18" s="77"/>
    </row>
    <row r="19" spans="1:14" ht="25.5">
      <c r="A19" s="9">
        <v>2</v>
      </c>
      <c r="B19" s="22" t="s">
        <v>22</v>
      </c>
      <c r="C19" s="23" t="s">
        <v>23</v>
      </c>
      <c r="D19" s="9">
        <v>2011</v>
      </c>
      <c r="E19" s="9">
        <v>2012</v>
      </c>
      <c r="F19" s="17">
        <f>SUM(F20:F21)</f>
        <v>3325242</v>
      </c>
      <c r="G19" s="17"/>
      <c r="H19" s="79"/>
      <c r="I19" s="17">
        <f t="shared" ref="I19:N19" si="4">SUM(I20:I21)</f>
        <v>133000</v>
      </c>
      <c r="J19" s="17">
        <f t="shared" si="4"/>
        <v>1428000</v>
      </c>
      <c r="K19" s="17">
        <f>SUM(K20:K21)</f>
        <v>1744242</v>
      </c>
      <c r="L19" s="17">
        <f t="shared" si="4"/>
        <v>0</v>
      </c>
      <c r="M19" s="17">
        <f t="shared" si="4"/>
        <v>0</v>
      </c>
      <c r="N19" s="17">
        <f t="shared" si="4"/>
        <v>3305242</v>
      </c>
    </row>
    <row r="20" spans="1:14">
      <c r="A20" s="5"/>
      <c r="B20" s="120" t="s">
        <v>3</v>
      </c>
      <c r="C20" s="121"/>
      <c r="D20" s="121"/>
      <c r="E20" s="122"/>
      <c r="F20" s="17">
        <v>0</v>
      </c>
      <c r="G20" s="17"/>
      <c r="H20" s="79"/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</row>
    <row r="21" spans="1:14">
      <c r="A21" s="5"/>
      <c r="B21" s="120" t="s">
        <v>4</v>
      </c>
      <c r="C21" s="121"/>
      <c r="D21" s="121"/>
      <c r="E21" s="122"/>
      <c r="F21" s="17">
        <v>3325242</v>
      </c>
      <c r="G21" s="71"/>
      <c r="H21" s="83"/>
      <c r="I21" s="4">
        <v>133000</v>
      </c>
      <c r="J21" s="17">
        <v>1428000</v>
      </c>
      <c r="K21" s="17">
        <v>1744242</v>
      </c>
      <c r="L21" s="17">
        <v>0</v>
      </c>
      <c r="M21" s="17">
        <v>0</v>
      </c>
      <c r="N21" s="17">
        <v>3305242</v>
      </c>
    </row>
    <row r="22" spans="1:14">
      <c r="A22" s="84"/>
      <c r="B22" s="85" t="s">
        <v>80</v>
      </c>
      <c r="C22" s="86"/>
      <c r="D22" s="87"/>
      <c r="E22" s="88"/>
      <c r="F22" s="89"/>
      <c r="G22" s="89"/>
      <c r="H22" s="90">
        <v>0</v>
      </c>
      <c r="I22" s="89">
        <v>33250</v>
      </c>
      <c r="J22" s="89">
        <f>J21*25%</f>
        <v>357000</v>
      </c>
      <c r="K22" s="89">
        <f>K21*25%</f>
        <v>436060.5</v>
      </c>
      <c r="L22" s="89"/>
      <c r="M22" s="89"/>
      <c r="N22" s="89"/>
    </row>
    <row r="23" spans="1:14">
      <c r="A23" s="84"/>
      <c r="B23" s="85" t="s">
        <v>81</v>
      </c>
      <c r="C23" s="86"/>
      <c r="D23" s="87"/>
      <c r="E23" s="88"/>
      <c r="F23" s="89"/>
      <c r="G23" s="89"/>
      <c r="H23" s="90">
        <v>0</v>
      </c>
      <c r="I23" s="89">
        <v>99750</v>
      </c>
      <c r="J23" s="89">
        <f>J21*75%</f>
        <v>1071000</v>
      </c>
      <c r="K23" s="89">
        <f>K21*75%</f>
        <v>1308181.5</v>
      </c>
      <c r="L23" s="89"/>
      <c r="M23" s="89"/>
      <c r="N23" s="89"/>
    </row>
    <row r="24" spans="1:14">
      <c r="A24" s="91"/>
      <c r="B24" s="92" t="s">
        <v>82</v>
      </c>
      <c r="C24" s="93"/>
      <c r="D24" s="94"/>
      <c r="E24" s="95"/>
      <c r="F24" s="96"/>
      <c r="G24" s="96"/>
      <c r="H24" s="97">
        <v>0</v>
      </c>
      <c r="I24" s="97">
        <v>-99750</v>
      </c>
      <c r="J24" s="96">
        <f>-J23</f>
        <v>-1071000</v>
      </c>
      <c r="K24" s="96">
        <f>-K23</f>
        <v>-1308181.5</v>
      </c>
      <c r="L24" s="96"/>
      <c r="M24" s="96"/>
      <c r="N24" s="96"/>
    </row>
    <row r="25" spans="1:14">
      <c r="A25" s="91"/>
      <c r="B25" s="92" t="s">
        <v>83</v>
      </c>
      <c r="C25" s="93"/>
      <c r="D25" s="94"/>
      <c r="E25" s="95"/>
      <c r="F25" s="96"/>
      <c r="G25" s="96"/>
      <c r="H25" s="97">
        <v>0</v>
      </c>
      <c r="I25" s="97">
        <v>0</v>
      </c>
      <c r="J25" s="96">
        <v>0</v>
      </c>
      <c r="K25" s="96">
        <v>0</v>
      </c>
      <c r="L25" s="96"/>
      <c r="M25" s="96"/>
      <c r="N25" s="96"/>
    </row>
    <row r="26" spans="1:14">
      <c r="A26" s="65"/>
      <c r="B26" s="66" t="s">
        <v>74</v>
      </c>
      <c r="C26" s="67"/>
      <c r="D26" s="68"/>
      <c r="E26" s="69"/>
      <c r="F26" s="70"/>
      <c r="G26" s="70"/>
      <c r="H26" s="78">
        <f>H22+H25</f>
        <v>0</v>
      </c>
      <c r="I26" s="78">
        <f>I22+I25</f>
        <v>33250</v>
      </c>
      <c r="J26" s="78">
        <f t="shared" ref="J26:K26" si="5">J22+J25</f>
        <v>357000</v>
      </c>
      <c r="K26" s="78">
        <f t="shared" si="5"/>
        <v>436060.5</v>
      </c>
      <c r="L26" s="70"/>
      <c r="M26" s="70"/>
      <c r="N26" s="70"/>
    </row>
    <row r="27" spans="1:14">
      <c r="A27" s="65"/>
      <c r="B27" s="66" t="s">
        <v>75</v>
      </c>
      <c r="C27" s="67"/>
      <c r="D27" s="68"/>
      <c r="E27" s="69"/>
      <c r="F27" s="70"/>
      <c r="G27" s="70"/>
      <c r="H27" s="78">
        <f>H23+H24</f>
        <v>0</v>
      </c>
      <c r="I27" s="78">
        <f>I23+I24</f>
        <v>0</v>
      </c>
      <c r="J27" s="78">
        <f t="shared" ref="J27:K27" si="6">J23+J24</f>
        <v>0</v>
      </c>
      <c r="K27" s="78">
        <f t="shared" si="6"/>
        <v>0</v>
      </c>
      <c r="L27" s="70"/>
      <c r="M27" s="70"/>
      <c r="N27" s="70"/>
    </row>
    <row r="28" spans="1:14" ht="25.5">
      <c r="A28" s="18">
        <v>3</v>
      </c>
      <c r="B28" s="19" t="s">
        <v>24</v>
      </c>
      <c r="C28" s="18" t="s">
        <v>23</v>
      </c>
      <c r="D28" s="18">
        <v>2010</v>
      </c>
      <c r="E28" s="18">
        <v>2011</v>
      </c>
      <c r="F28" s="21">
        <f t="shared" ref="F28:N28" si="7">SUM(F29:F30)</f>
        <v>5001426</v>
      </c>
      <c r="G28" s="21"/>
      <c r="H28" s="80"/>
      <c r="I28" s="21">
        <f t="shared" si="7"/>
        <v>4939000</v>
      </c>
      <c r="J28" s="21">
        <f t="shared" si="7"/>
        <v>0</v>
      </c>
      <c r="K28" s="21">
        <f t="shared" si="7"/>
        <v>0</v>
      </c>
      <c r="L28" s="21">
        <f t="shared" si="7"/>
        <v>0</v>
      </c>
      <c r="M28" s="21">
        <f t="shared" si="7"/>
        <v>0</v>
      </c>
      <c r="N28" s="21">
        <f t="shared" si="7"/>
        <v>20000</v>
      </c>
    </row>
    <row r="29" spans="1:14">
      <c r="A29" s="5"/>
      <c r="B29" s="120" t="s">
        <v>3</v>
      </c>
      <c r="C29" s="121"/>
      <c r="D29" s="121"/>
      <c r="E29" s="122"/>
      <c r="F29" s="17">
        <v>0</v>
      </c>
      <c r="G29" s="17"/>
      <c r="H29" s="79"/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</row>
    <row r="30" spans="1:14">
      <c r="A30" s="5"/>
      <c r="B30" s="137" t="s">
        <v>64</v>
      </c>
      <c r="C30" s="138"/>
      <c r="D30" s="138"/>
      <c r="E30" s="139"/>
      <c r="F30" s="17">
        <f>SUM(F31:F32)</f>
        <v>5001426</v>
      </c>
      <c r="G30" s="17"/>
      <c r="H30" s="79"/>
      <c r="I30" s="17">
        <f t="shared" ref="I30:N30" si="8">SUM(I31:I32)</f>
        <v>4939000</v>
      </c>
      <c r="J30" s="17">
        <f t="shared" si="8"/>
        <v>0</v>
      </c>
      <c r="K30" s="17">
        <f t="shared" si="8"/>
        <v>0</v>
      </c>
      <c r="L30" s="17">
        <f t="shared" si="8"/>
        <v>0</v>
      </c>
      <c r="M30" s="17">
        <f t="shared" si="8"/>
        <v>0</v>
      </c>
      <c r="N30" s="17">
        <f t="shared" si="8"/>
        <v>20000</v>
      </c>
    </row>
    <row r="31" spans="1:14">
      <c r="A31" s="57"/>
      <c r="B31" s="58" t="s">
        <v>66</v>
      </c>
      <c r="C31" s="59"/>
      <c r="D31" s="60"/>
      <c r="E31" s="61"/>
      <c r="F31" s="62">
        <v>5001426</v>
      </c>
      <c r="G31" s="62"/>
      <c r="H31" s="81"/>
      <c r="I31" s="62">
        <v>2354000</v>
      </c>
      <c r="J31" s="62"/>
      <c r="K31" s="62"/>
      <c r="L31" s="62"/>
      <c r="M31" s="62"/>
      <c r="N31" s="62">
        <v>20000</v>
      </c>
    </row>
    <row r="32" spans="1:14">
      <c r="A32" s="57"/>
      <c r="B32" s="58" t="s">
        <v>67</v>
      </c>
      <c r="C32" s="59"/>
      <c r="D32" s="60"/>
      <c r="E32" s="61"/>
      <c r="F32" s="62"/>
      <c r="G32" s="62"/>
      <c r="H32" s="81"/>
      <c r="I32" s="62">
        <v>2585000</v>
      </c>
      <c r="J32" s="62"/>
      <c r="K32" s="62"/>
      <c r="L32" s="62"/>
      <c r="M32" s="62"/>
      <c r="N32" s="62"/>
    </row>
    <row r="33" spans="1:14">
      <c r="A33" s="84"/>
      <c r="B33" s="85" t="s">
        <v>80</v>
      </c>
      <c r="C33" s="86"/>
      <c r="D33" s="87"/>
      <c r="E33" s="88"/>
      <c r="F33" s="89"/>
      <c r="G33" s="89">
        <v>3474</v>
      </c>
      <c r="H33" s="90">
        <v>5500.51</v>
      </c>
      <c r="I33" s="89">
        <v>1226250</v>
      </c>
      <c r="J33" s="89"/>
      <c r="K33" s="89"/>
      <c r="L33" s="89"/>
      <c r="M33" s="89"/>
      <c r="N33" s="89"/>
    </row>
    <row r="34" spans="1:14">
      <c r="A34" s="84"/>
      <c r="B34" s="85" t="s">
        <v>81</v>
      </c>
      <c r="C34" s="86"/>
      <c r="D34" s="87"/>
      <c r="E34" s="88"/>
      <c r="F34" s="89"/>
      <c r="G34" s="89">
        <v>14526</v>
      </c>
      <c r="H34" s="90">
        <v>16499.48</v>
      </c>
      <c r="I34" s="89">
        <v>3692750</v>
      </c>
      <c r="J34" s="89"/>
      <c r="K34" s="89"/>
      <c r="L34" s="89"/>
      <c r="M34" s="89"/>
      <c r="N34" s="89"/>
    </row>
    <row r="35" spans="1:14">
      <c r="A35" s="91"/>
      <c r="B35" s="92" t="s">
        <v>82</v>
      </c>
      <c r="C35" s="93"/>
      <c r="D35" s="94"/>
      <c r="E35" s="95"/>
      <c r="F35" s="96"/>
      <c r="G35" s="96">
        <v>0</v>
      </c>
      <c r="H35" s="97">
        <v>0</v>
      </c>
      <c r="I35" s="96">
        <v>-3692750</v>
      </c>
      <c r="J35" s="96"/>
      <c r="K35" s="96"/>
      <c r="L35" s="96"/>
      <c r="M35" s="96"/>
      <c r="N35" s="96"/>
    </row>
    <row r="36" spans="1:14">
      <c r="A36" s="91"/>
      <c r="B36" s="92" t="s">
        <v>83</v>
      </c>
      <c r="C36" s="93"/>
      <c r="D36" s="94"/>
      <c r="E36" s="95"/>
      <c r="F36" s="96"/>
      <c r="G36" s="96">
        <v>0</v>
      </c>
      <c r="H36" s="97">
        <v>0</v>
      </c>
      <c r="I36" s="96">
        <v>0</v>
      </c>
      <c r="J36" s="96"/>
      <c r="K36" s="96"/>
      <c r="L36" s="96"/>
      <c r="M36" s="96"/>
      <c r="N36" s="96"/>
    </row>
    <row r="37" spans="1:14">
      <c r="A37" s="65"/>
      <c r="B37" s="66" t="s">
        <v>74</v>
      </c>
      <c r="C37" s="67"/>
      <c r="D37" s="68"/>
      <c r="E37" s="69"/>
      <c r="F37" s="70"/>
      <c r="G37" s="78">
        <f>G33+G36</f>
        <v>3474</v>
      </c>
      <c r="H37" s="78">
        <f>H33+H36</f>
        <v>5500.51</v>
      </c>
      <c r="I37" s="70">
        <f>I33+I36</f>
        <v>1226250</v>
      </c>
      <c r="J37" s="70"/>
      <c r="K37" s="70"/>
      <c r="L37" s="70"/>
      <c r="M37" s="70"/>
      <c r="N37" s="70"/>
    </row>
    <row r="38" spans="1:14">
      <c r="A38" s="65"/>
      <c r="B38" s="66" t="s">
        <v>75</v>
      </c>
      <c r="C38" s="67"/>
      <c r="D38" s="68"/>
      <c r="E38" s="69"/>
      <c r="F38" s="70"/>
      <c r="G38" s="78">
        <f>G34+G35</f>
        <v>14526</v>
      </c>
      <c r="H38" s="78">
        <f>H34+H35</f>
        <v>16499.48</v>
      </c>
      <c r="I38" s="70">
        <f>I34+I35</f>
        <v>0</v>
      </c>
      <c r="J38" s="70"/>
      <c r="K38" s="70"/>
      <c r="L38" s="70"/>
      <c r="M38" s="70"/>
      <c r="N38" s="70"/>
    </row>
    <row r="39" spans="1:14">
      <c r="A39" s="18">
        <v>4</v>
      </c>
      <c r="B39" s="19" t="s">
        <v>78</v>
      </c>
      <c r="C39" s="18" t="s">
        <v>23</v>
      </c>
      <c r="D39" s="18">
        <v>2009</v>
      </c>
      <c r="E39" s="18">
        <v>2010</v>
      </c>
      <c r="F39" s="21">
        <f t="shared" ref="F39" si="9">SUM(F40:F41)</f>
        <v>5001426</v>
      </c>
      <c r="G39" s="21"/>
      <c r="H39" s="80"/>
      <c r="I39" s="21">
        <f t="shared" ref="I39:N39" si="10">SUM(I40:I41)</f>
        <v>0</v>
      </c>
      <c r="J39" s="21">
        <f t="shared" si="10"/>
        <v>0</v>
      </c>
      <c r="K39" s="21">
        <f t="shared" si="10"/>
        <v>0</v>
      </c>
      <c r="L39" s="21">
        <f t="shared" si="10"/>
        <v>0</v>
      </c>
      <c r="M39" s="21">
        <f t="shared" si="10"/>
        <v>0</v>
      </c>
      <c r="N39" s="21">
        <f t="shared" si="10"/>
        <v>20000</v>
      </c>
    </row>
    <row r="40" spans="1:14">
      <c r="A40" s="5"/>
      <c r="B40" s="120" t="s">
        <v>3</v>
      </c>
      <c r="C40" s="121"/>
      <c r="D40" s="121"/>
      <c r="E40" s="122"/>
      <c r="F40" s="17">
        <v>0</v>
      </c>
      <c r="G40" s="17"/>
      <c r="H40" s="79"/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</row>
    <row r="41" spans="1:14">
      <c r="A41" s="5"/>
      <c r="B41" s="137" t="s">
        <v>64</v>
      </c>
      <c r="C41" s="138"/>
      <c r="D41" s="138"/>
      <c r="E41" s="139"/>
      <c r="F41" s="17">
        <f>SUM(F42:F43)</f>
        <v>5001426</v>
      </c>
      <c r="G41" s="17"/>
      <c r="H41" s="79"/>
      <c r="I41" s="17">
        <f t="shared" ref="I41:N41" si="11">SUM(I42:I43)</f>
        <v>0</v>
      </c>
      <c r="J41" s="17">
        <f t="shared" si="11"/>
        <v>0</v>
      </c>
      <c r="K41" s="17">
        <f t="shared" si="11"/>
        <v>0</v>
      </c>
      <c r="L41" s="17">
        <f t="shared" si="11"/>
        <v>0</v>
      </c>
      <c r="M41" s="17">
        <f t="shared" si="11"/>
        <v>0</v>
      </c>
      <c r="N41" s="17">
        <f t="shared" si="11"/>
        <v>20000</v>
      </c>
    </row>
    <row r="42" spans="1:14">
      <c r="A42" s="57"/>
      <c r="B42" s="58" t="s">
        <v>66</v>
      </c>
      <c r="C42" s="59"/>
      <c r="D42" s="60"/>
      <c r="E42" s="61"/>
      <c r="F42" s="62">
        <v>5001426</v>
      </c>
      <c r="G42" s="62"/>
      <c r="H42" s="81"/>
      <c r="I42" s="62">
        <v>0</v>
      </c>
      <c r="J42" s="62"/>
      <c r="K42" s="62"/>
      <c r="L42" s="62"/>
      <c r="M42" s="62"/>
      <c r="N42" s="62">
        <v>20000</v>
      </c>
    </row>
    <row r="43" spans="1:14">
      <c r="A43" s="57"/>
      <c r="B43" s="58" t="s">
        <v>67</v>
      </c>
      <c r="C43" s="59"/>
      <c r="D43" s="60"/>
      <c r="E43" s="61"/>
      <c r="F43" s="62"/>
      <c r="G43" s="62"/>
      <c r="H43" s="81"/>
      <c r="I43" s="62">
        <v>0</v>
      </c>
      <c r="J43" s="62"/>
      <c r="K43" s="62"/>
      <c r="L43" s="62"/>
      <c r="M43" s="62"/>
      <c r="N43" s="62"/>
    </row>
    <row r="44" spans="1:14">
      <c r="A44" s="84"/>
      <c r="B44" s="85" t="s">
        <v>80</v>
      </c>
      <c r="C44" s="86"/>
      <c r="D44" s="87"/>
      <c r="E44" s="88"/>
      <c r="F44" s="89"/>
      <c r="G44" s="89"/>
      <c r="H44" s="90">
        <v>148582.14000000001</v>
      </c>
      <c r="I44" s="89"/>
      <c r="J44" s="89"/>
      <c r="K44" s="89"/>
      <c r="L44" s="89"/>
      <c r="M44" s="89"/>
      <c r="N44" s="89"/>
    </row>
    <row r="45" spans="1:14">
      <c r="A45" s="84"/>
      <c r="B45" s="85" t="s">
        <v>81</v>
      </c>
      <c r="C45" s="86"/>
      <c r="D45" s="87"/>
      <c r="E45" s="88"/>
      <c r="F45" s="89"/>
      <c r="G45" s="89"/>
      <c r="H45" s="90">
        <v>445746.4</v>
      </c>
      <c r="I45" s="89"/>
      <c r="J45" s="89"/>
      <c r="K45" s="89"/>
      <c r="L45" s="89"/>
      <c r="M45" s="89"/>
      <c r="N45" s="89"/>
    </row>
    <row r="46" spans="1:14">
      <c r="A46" s="91"/>
      <c r="B46" s="92" t="s">
        <v>82</v>
      </c>
      <c r="C46" s="93"/>
      <c r="D46" s="94"/>
      <c r="E46" s="95"/>
      <c r="F46" s="96"/>
      <c r="G46" s="96"/>
      <c r="H46" s="97">
        <v>-154091.9</v>
      </c>
      <c r="I46" s="96"/>
      <c r="J46" s="96"/>
      <c r="K46" s="96"/>
      <c r="L46" s="96"/>
      <c r="M46" s="96"/>
      <c r="N46" s="96"/>
    </row>
    <row r="47" spans="1:14">
      <c r="A47" s="91"/>
      <c r="B47" s="92" t="s">
        <v>83</v>
      </c>
      <c r="C47" s="93"/>
      <c r="D47" s="94"/>
      <c r="E47" s="95"/>
      <c r="F47" s="96"/>
      <c r="G47" s="96"/>
      <c r="H47" s="97">
        <v>0</v>
      </c>
      <c r="I47" s="96"/>
      <c r="J47" s="96"/>
      <c r="K47" s="96"/>
      <c r="L47" s="96"/>
      <c r="M47" s="96"/>
      <c r="N47" s="96"/>
    </row>
    <row r="48" spans="1:14">
      <c r="A48" s="65"/>
      <c r="B48" s="66" t="s">
        <v>74</v>
      </c>
      <c r="C48" s="67"/>
      <c r="D48" s="68"/>
      <c r="E48" s="69"/>
      <c r="F48" s="70"/>
      <c r="G48" s="78">
        <v>15509.76</v>
      </c>
      <c r="H48" s="78">
        <f>H44+H47</f>
        <v>148582.14000000001</v>
      </c>
      <c r="I48" s="70"/>
      <c r="J48" s="70"/>
      <c r="K48" s="70"/>
      <c r="L48" s="70"/>
      <c r="M48" s="70"/>
      <c r="N48" s="70"/>
    </row>
    <row r="49" spans="1:14">
      <c r="A49" s="65"/>
      <c r="B49" s="66" t="s">
        <v>75</v>
      </c>
      <c r="C49" s="67"/>
      <c r="D49" s="68"/>
      <c r="E49" s="69"/>
      <c r="F49" s="70"/>
      <c r="G49" s="70"/>
      <c r="H49" s="78">
        <f>H45+H46</f>
        <v>291654.5</v>
      </c>
      <c r="I49" s="70"/>
      <c r="J49" s="70"/>
      <c r="K49" s="70"/>
      <c r="L49" s="70"/>
      <c r="M49" s="70"/>
      <c r="N49" s="70"/>
    </row>
    <row r="50" spans="1:14">
      <c r="A50" s="72"/>
      <c r="B50" s="73" t="s">
        <v>76</v>
      </c>
      <c r="C50" s="74"/>
      <c r="D50" s="75"/>
      <c r="E50" s="76"/>
      <c r="F50" s="77"/>
      <c r="G50" s="77">
        <v>0</v>
      </c>
      <c r="H50" s="82"/>
      <c r="I50" s="77"/>
      <c r="J50" s="77"/>
      <c r="K50" s="77"/>
      <c r="L50" s="77"/>
      <c r="M50" s="77"/>
      <c r="N50" s="77"/>
    </row>
    <row r="51" spans="1:14">
      <c r="A51" s="72"/>
      <c r="B51" s="73" t="s">
        <v>77</v>
      </c>
      <c r="C51" s="74"/>
      <c r="D51" s="75"/>
      <c r="E51" s="76"/>
      <c r="F51" s="77"/>
      <c r="G51" s="77">
        <v>0</v>
      </c>
      <c r="H51" s="82"/>
      <c r="I51" s="77"/>
      <c r="J51" s="77"/>
      <c r="K51" s="77"/>
      <c r="L51" s="77"/>
      <c r="M51" s="77"/>
      <c r="N51" s="77"/>
    </row>
    <row r="52" spans="1:14">
      <c r="A52" s="18">
        <v>5</v>
      </c>
      <c r="B52" s="19" t="s">
        <v>79</v>
      </c>
      <c r="C52" s="18" t="s">
        <v>23</v>
      </c>
      <c r="D52" s="18">
        <v>2009</v>
      </c>
      <c r="E52" s="18">
        <v>2010</v>
      </c>
      <c r="F52" s="21">
        <f t="shared" ref="F52" si="12">SUM(F53:F54)</f>
        <v>5001426</v>
      </c>
      <c r="G52" s="21"/>
      <c r="H52" s="80"/>
      <c r="I52" s="21">
        <f t="shared" ref="I52:N52" si="13">SUM(I53:I54)</f>
        <v>0</v>
      </c>
      <c r="J52" s="21">
        <f t="shared" si="13"/>
        <v>0</v>
      </c>
      <c r="K52" s="21">
        <f t="shared" si="13"/>
        <v>0</v>
      </c>
      <c r="L52" s="21">
        <f t="shared" si="13"/>
        <v>0</v>
      </c>
      <c r="M52" s="21">
        <f t="shared" si="13"/>
        <v>0</v>
      </c>
      <c r="N52" s="21">
        <f t="shared" si="13"/>
        <v>20000</v>
      </c>
    </row>
    <row r="53" spans="1:14">
      <c r="A53" s="5"/>
      <c r="B53" s="120" t="s">
        <v>3</v>
      </c>
      <c r="C53" s="121"/>
      <c r="D53" s="121"/>
      <c r="E53" s="122"/>
      <c r="F53" s="17">
        <v>0</v>
      </c>
      <c r="G53" s="17"/>
      <c r="H53" s="79"/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</row>
    <row r="54" spans="1:14">
      <c r="A54" s="5"/>
      <c r="B54" s="137" t="s">
        <v>64</v>
      </c>
      <c r="C54" s="138"/>
      <c r="D54" s="138"/>
      <c r="E54" s="139"/>
      <c r="F54" s="17">
        <f>SUM(F55:F56)</f>
        <v>5001426</v>
      </c>
      <c r="G54" s="17"/>
      <c r="H54" s="79"/>
      <c r="I54" s="17">
        <f t="shared" ref="I54:N54" si="14">SUM(I55:I56)</f>
        <v>0</v>
      </c>
      <c r="J54" s="17">
        <f t="shared" si="14"/>
        <v>0</v>
      </c>
      <c r="K54" s="17">
        <f t="shared" si="14"/>
        <v>0</v>
      </c>
      <c r="L54" s="17">
        <f t="shared" si="14"/>
        <v>0</v>
      </c>
      <c r="M54" s="17">
        <f t="shared" si="14"/>
        <v>0</v>
      </c>
      <c r="N54" s="17">
        <f t="shared" si="14"/>
        <v>20000</v>
      </c>
    </row>
    <row r="55" spans="1:14">
      <c r="A55" s="57"/>
      <c r="B55" s="58" t="s">
        <v>66</v>
      </c>
      <c r="C55" s="59"/>
      <c r="D55" s="60"/>
      <c r="E55" s="61"/>
      <c r="F55" s="62">
        <v>5001426</v>
      </c>
      <c r="G55" s="62"/>
      <c r="H55" s="81"/>
      <c r="I55" s="62">
        <v>0</v>
      </c>
      <c r="J55" s="62"/>
      <c r="K55" s="62"/>
      <c r="L55" s="62"/>
      <c r="M55" s="62"/>
      <c r="N55" s="62">
        <v>20000</v>
      </c>
    </row>
    <row r="56" spans="1:14">
      <c r="A56" s="57"/>
      <c r="B56" s="58" t="s">
        <v>67</v>
      </c>
      <c r="C56" s="59"/>
      <c r="D56" s="60"/>
      <c r="E56" s="61"/>
      <c r="F56" s="62"/>
      <c r="G56" s="62"/>
      <c r="H56" s="81"/>
      <c r="I56" s="62">
        <v>0</v>
      </c>
      <c r="J56" s="62"/>
      <c r="K56" s="62"/>
      <c r="L56" s="62"/>
      <c r="M56" s="62"/>
      <c r="N56" s="62"/>
    </row>
    <row r="57" spans="1:14">
      <c r="A57" s="84"/>
      <c r="B57" s="85" t="s">
        <v>80</v>
      </c>
      <c r="C57" s="86"/>
      <c r="D57" s="87"/>
      <c r="E57" s="88"/>
      <c r="F57" s="89"/>
      <c r="G57" s="90">
        <v>4099.99</v>
      </c>
      <c r="H57" s="90">
        <v>352140.17</v>
      </c>
      <c r="I57" s="89"/>
      <c r="J57" s="89"/>
      <c r="K57" s="89"/>
      <c r="L57" s="89"/>
      <c r="M57" s="89"/>
      <c r="N57" s="89"/>
    </row>
    <row r="58" spans="1:14">
      <c r="A58" s="84"/>
      <c r="B58" s="85" t="s">
        <v>81</v>
      </c>
      <c r="C58" s="86"/>
      <c r="D58" s="87"/>
      <c r="E58" s="88"/>
      <c r="F58" s="89"/>
      <c r="G58" s="90"/>
      <c r="H58" s="90">
        <v>338331.5</v>
      </c>
      <c r="I58" s="89"/>
      <c r="J58" s="89"/>
      <c r="K58" s="89"/>
      <c r="L58" s="89"/>
      <c r="M58" s="89"/>
      <c r="N58" s="89"/>
    </row>
    <row r="59" spans="1:14">
      <c r="A59" s="91"/>
      <c r="B59" s="92" t="s">
        <v>82</v>
      </c>
      <c r="C59" s="93"/>
      <c r="D59" s="94"/>
      <c r="E59" s="95"/>
      <c r="F59" s="96"/>
      <c r="G59" s="96"/>
      <c r="H59" s="97">
        <v>0</v>
      </c>
      <c r="I59" s="96"/>
      <c r="J59" s="96"/>
      <c r="K59" s="96"/>
      <c r="L59" s="96"/>
      <c r="M59" s="96"/>
      <c r="N59" s="96"/>
    </row>
    <row r="60" spans="1:14">
      <c r="A60" s="91"/>
      <c r="B60" s="92" t="s">
        <v>83</v>
      </c>
      <c r="C60" s="93"/>
      <c r="D60" s="94"/>
      <c r="E60" s="95"/>
      <c r="F60" s="96"/>
      <c r="G60" s="96"/>
      <c r="H60" s="97">
        <v>0</v>
      </c>
      <c r="I60" s="96"/>
      <c r="J60" s="96"/>
      <c r="K60" s="96"/>
      <c r="L60" s="96"/>
      <c r="M60" s="96"/>
      <c r="N60" s="96"/>
    </row>
    <row r="61" spans="1:14">
      <c r="A61" s="65"/>
      <c r="B61" s="66" t="s">
        <v>74</v>
      </c>
      <c r="C61" s="67"/>
      <c r="D61" s="68"/>
      <c r="E61" s="69"/>
      <c r="F61" s="70"/>
      <c r="G61" s="78">
        <v>4099.99</v>
      </c>
      <c r="H61" s="78">
        <f>H57+H60</f>
        <v>352140.17</v>
      </c>
      <c r="I61" s="70"/>
      <c r="J61" s="70"/>
      <c r="K61" s="70"/>
      <c r="L61" s="70"/>
      <c r="M61" s="70"/>
      <c r="N61" s="70"/>
    </row>
    <row r="62" spans="1:14">
      <c r="A62" s="65"/>
      <c r="B62" s="66" t="s">
        <v>75</v>
      </c>
      <c r="C62" s="67"/>
      <c r="D62" s="68"/>
      <c r="E62" s="69"/>
      <c r="F62" s="70"/>
      <c r="G62" s="70"/>
      <c r="H62" s="78">
        <f>H58+H59</f>
        <v>338331.5</v>
      </c>
      <c r="I62" s="70"/>
      <c r="J62" s="70"/>
      <c r="K62" s="70"/>
      <c r="L62" s="70"/>
      <c r="M62" s="70"/>
      <c r="N62" s="70"/>
    </row>
    <row r="63" spans="1:14">
      <c r="A63" s="72"/>
      <c r="B63" s="73" t="s">
        <v>76</v>
      </c>
      <c r="C63" s="74"/>
      <c r="D63" s="75"/>
      <c r="E63" s="76"/>
      <c r="F63" s="77"/>
      <c r="G63" s="77"/>
      <c r="H63" s="82"/>
      <c r="I63" s="77"/>
      <c r="J63" s="77"/>
      <c r="K63" s="77"/>
      <c r="L63" s="77"/>
      <c r="M63" s="77"/>
      <c r="N63" s="77"/>
    </row>
    <row r="64" spans="1:14">
      <c r="A64" s="72"/>
      <c r="B64" s="73" t="s">
        <v>77</v>
      </c>
      <c r="C64" s="74"/>
      <c r="D64" s="75"/>
      <c r="E64" s="76"/>
      <c r="F64" s="77"/>
      <c r="G64" s="77"/>
      <c r="H64" s="82"/>
      <c r="I64" s="77"/>
      <c r="J64" s="77"/>
      <c r="K64" s="77"/>
      <c r="L64" s="77"/>
      <c r="M64" s="77"/>
      <c r="N64" s="77"/>
    </row>
    <row r="66" spans="2:11">
      <c r="B66" t="s">
        <v>84</v>
      </c>
      <c r="H66">
        <v>2010</v>
      </c>
      <c r="I66">
        <v>2011</v>
      </c>
    </row>
    <row r="67" spans="2:11">
      <c r="B67">
        <v>7</v>
      </c>
      <c r="H67" s="98">
        <f>SUM(G16:H17,G27:H27,G38:H38,G49:H50,G62:H63)</f>
        <v>1211846.92</v>
      </c>
      <c r="I67" s="98">
        <f>SUM(G16:I17,G27:I27,G38:I38)</f>
        <v>31860.919999999944</v>
      </c>
    </row>
    <row r="68" spans="2:11">
      <c r="B68">
        <v>9</v>
      </c>
      <c r="H68" s="98">
        <f>SUM(G15:H15,G18:H18,G26:H26,G37:H37,G48:H48,G51:H51,G61:H61,G64:H64)</f>
        <v>930378.91999999993</v>
      </c>
      <c r="I68" s="98">
        <f>SUM(I67,G15:I15,G18:I18,G26:I26,G37:I37)</f>
        <v>2147796.7799999998</v>
      </c>
    </row>
    <row r="69" spans="2:11">
      <c r="B69" t="s">
        <v>85</v>
      </c>
      <c r="H69" s="98">
        <f>SUM(H67:H68)</f>
        <v>2142225.84</v>
      </c>
      <c r="I69" s="98">
        <f>SUM(I67:I68)</f>
        <v>2179657.6999999997</v>
      </c>
    </row>
    <row r="70" spans="2:11">
      <c r="B70" t="s">
        <v>86</v>
      </c>
      <c r="H70">
        <v>1630000</v>
      </c>
      <c r="I70">
        <v>0</v>
      </c>
    </row>
    <row r="71" spans="2:11">
      <c r="B71" t="s">
        <v>87</v>
      </c>
      <c r="H71" s="98">
        <f>H69-H70</f>
        <v>512225.83999999985</v>
      </c>
      <c r="I71" s="98">
        <f>I69-I70</f>
        <v>2179657.6999999997</v>
      </c>
    </row>
    <row r="72" spans="2:11">
      <c r="B72" t="s">
        <v>88</v>
      </c>
      <c r="H72" s="98">
        <f>SUM(H15:H16,H26:H27,H37:H38)</f>
        <v>973907.77999999991</v>
      </c>
      <c r="I72" s="98">
        <f>SUM(I15:I16,I26:I27,I37:I38)</f>
        <v>1705889</v>
      </c>
      <c r="J72" s="98">
        <f>SUM(J15:J16,J26:J27,J37:J38)</f>
        <v>357000</v>
      </c>
      <c r="K72" s="98">
        <f>SUM(K15:K16,K26:K27,K37:K38)</f>
        <v>436060.5</v>
      </c>
    </row>
    <row r="73" spans="2:11">
      <c r="B73" t="s">
        <v>89</v>
      </c>
      <c r="H73" s="98">
        <f>H68</f>
        <v>930378.91999999993</v>
      </c>
    </row>
    <row r="74" spans="2:11">
      <c r="B74" t="s">
        <v>90</v>
      </c>
      <c r="H74" s="98">
        <f>H68-(H70-H67)</f>
        <v>512225.83999999985</v>
      </c>
    </row>
    <row r="76" spans="2:11">
      <c r="B76" t="s">
        <v>91</v>
      </c>
      <c r="H76" s="98">
        <f>H67-G38</f>
        <v>1197320.92</v>
      </c>
    </row>
    <row r="77" spans="2:11">
      <c r="B77" t="s">
        <v>92</v>
      </c>
      <c r="H77" s="98">
        <f>H68-G61-G48-G37</f>
        <v>907295.16999999993</v>
      </c>
    </row>
    <row r="78" spans="2:11">
      <c r="B78" t="s">
        <v>93</v>
      </c>
      <c r="G78" s="98">
        <f>SUM(G61,G48,G37:G38)</f>
        <v>37609.75</v>
      </c>
      <c r="H78" s="98">
        <f>SUM(H76:H77)</f>
        <v>2104616.09</v>
      </c>
    </row>
    <row r="79" spans="2:11">
      <c r="H79" s="98">
        <f>SUM(H61:H62,H48:H49,H37:H38,H26:H27,H15:H16)</f>
        <v>2104616.09</v>
      </c>
    </row>
  </sheetData>
  <mergeCells count="13">
    <mergeCell ref="B54:E54"/>
    <mergeCell ref="B21:E21"/>
    <mergeCell ref="B29:E29"/>
    <mergeCell ref="B30:E30"/>
    <mergeCell ref="B40:E40"/>
    <mergeCell ref="B41:E41"/>
    <mergeCell ref="B53:E53"/>
    <mergeCell ref="B20:E20"/>
    <mergeCell ref="B3:E3"/>
    <mergeCell ref="B4:E4"/>
    <mergeCell ref="B5:E5"/>
    <mergeCell ref="B7:E7"/>
    <mergeCell ref="B8:E8"/>
  </mergeCells>
  <pageMargins left="0.70866141732283472" right="0.70866141732283472" top="0.39" bottom="0.41" header="0.31496062992125984" footer="0.31496062992125984"/>
  <pageSetup paperSize="2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Przedsięwzięcia</vt:lpstr>
      <vt:lpstr>Dlug UE do RbZ</vt:lpstr>
      <vt:lpstr>'Dlug UE do RbZ'!Obszar_wydruku</vt:lpstr>
      <vt:lpstr>Przedsięwzięcia!Obszar_wydruku</vt:lpstr>
      <vt:lpstr>Przedsięwzięcia!Tytuły_wydruku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wpf#metodyka opracowania-22.06.10</dc:title>
  <dc:creator>MIN-ZMA</dc:creator>
  <cp:lastModifiedBy>OPTIMUS_OEM</cp:lastModifiedBy>
  <cp:lastPrinted>2011-09-07T06:16:30Z</cp:lastPrinted>
  <dcterms:created xsi:type="dcterms:W3CDTF">2010-08-19T11:29:22Z</dcterms:created>
  <dcterms:modified xsi:type="dcterms:W3CDTF">2011-12-27T11:33:33Z</dcterms:modified>
</cp:coreProperties>
</file>