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990" windowHeight="6000"/>
  </bookViews>
  <sheets>
    <sheet name="Przedsięwzięcia" sheetId="2" r:id="rId1"/>
    <sheet name="Dlug UE do RbZ" sheetId="3" r:id="rId2"/>
  </sheets>
  <definedNames>
    <definedName name="_xlnm.Print_Area" localSheetId="1">'Dlug UE do RbZ'!$A$1:$K$79</definedName>
    <definedName name="_xlnm.Print_Area" localSheetId="0">Przedsięwzięcia!$A$1:$L$221</definedName>
    <definedName name="_xlnm.Print_Titles" localSheetId="0">Przedsięwzięcia!$3:$4</definedName>
  </definedNames>
  <calcPr calcId="125725"/>
</workbook>
</file>

<file path=xl/calcChain.xml><?xml version="1.0" encoding="utf-8"?>
<calcChain xmlns="http://schemas.openxmlformats.org/spreadsheetml/2006/main">
  <c r="G25" i="2"/>
  <c r="H25"/>
  <c r="I25"/>
  <c r="J25"/>
  <c r="K25"/>
  <c r="L25"/>
  <c r="F25"/>
  <c r="F16"/>
  <c r="H16"/>
  <c r="I16"/>
  <c r="J16"/>
  <c r="K16"/>
  <c r="L16"/>
  <c r="G16"/>
  <c r="G138"/>
  <c r="H138"/>
  <c r="H139" s="1"/>
  <c r="I138"/>
  <c r="J138"/>
  <c r="J139" s="1"/>
  <c r="K138"/>
  <c r="L138"/>
  <c r="L139" s="1"/>
  <c r="F138"/>
  <c r="G139"/>
  <c r="I139"/>
  <c r="K139"/>
  <c r="F92"/>
  <c r="F96"/>
  <c r="H92"/>
  <c r="I92"/>
  <c r="J92"/>
  <c r="K92"/>
  <c r="L92"/>
  <c r="G92"/>
  <c r="G130"/>
  <c r="H130"/>
  <c r="I130"/>
  <c r="J130"/>
  <c r="K130"/>
  <c r="L130"/>
  <c r="F130"/>
  <c r="N141"/>
  <c r="N133"/>
  <c r="L135"/>
  <c r="N135"/>
  <c r="F136"/>
  <c r="G136"/>
  <c r="H136"/>
  <c r="I136"/>
  <c r="J136"/>
  <c r="K136"/>
  <c r="N136" s="1"/>
  <c r="L136"/>
  <c r="N95"/>
  <c r="N98"/>
  <c r="G196"/>
  <c r="H196"/>
  <c r="I196"/>
  <c r="J196"/>
  <c r="K196"/>
  <c r="L196"/>
  <c r="F196"/>
  <c r="N200"/>
  <c r="G171"/>
  <c r="H171"/>
  <c r="I171"/>
  <c r="J171"/>
  <c r="K171"/>
  <c r="L171"/>
  <c r="G170"/>
  <c r="H170"/>
  <c r="F171"/>
  <c r="F170" s="1"/>
  <c r="N173"/>
  <c r="G191"/>
  <c r="G190" s="1"/>
  <c r="H191"/>
  <c r="H190" s="1"/>
  <c r="I191"/>
  <c r="I190" s="1"/>
  <c r="J191"/>
  <c r="J190" s="1"/>
  <c r="K191"/>
  <c r="K190" s="1"/>
  <c r="L191"/>
  <c r="L190" s="1"/>
  <c r="F191"/>
  <c r="F190" s="1"/>
  <c r="N193"/>
  <c r="G71"/>
  <c r="H71"/>
  <c r="I71"/>
  <c r="J71"/>
  <c r="K71"/>
  <c r="L71"/>
  <c r="F71"/>
  <c r="N72"/>
  <c r="G81"/>
  <c r="H81"/>
  <c r="I81"/>
  <c r="J81"/>
  <c r="K81"/>
  <c r="F81"/>
  <c r="N82"/>
  <c r="K202"/>
  <c r="L202"/>
  <c r="F202"/>
  <c r="G202"/>
  <c r="H202"/>
  <c r="I202"/>
  <c r="J202"/>
  <c r="N206" l="1"/>
  <c r="I39"/>
  <c r="J39"/>
  <c r="K39"/>
  <c r="H39"/>
  <c r="G39"/>
  <c r="F42"/>
  <c r="N42" s="1"/>
  <c r="G105"/>
  <c r="H105"/>
  <c r="I105"/>
  <c r="J105"/>
  <c r="K105"/>
  <c r="L105"/>
  <c r="F105"/>
  <c r="N216"/>
  <c r="N215"/>
  <c r="N214"/>
  <c r="L213"/>
  <c r="L212" s="1"/>
  <c r="K213"/>
  <c r="J213"/>
  <c r="J212" s="1"/>
  <c r="I213"/>
  <c r="H213"/>
  <c r="H212" s="1"/>
  <c r="G213"/>
  <c r="F213"/>
  <c r="K212"/>
  <c r="I212"/>
  <c r="F212"/>
  <c r="N211"/>
  <c r="N210"/>
  <c r="N209"/>
  <c r="L208"/>
  <c r="L207" s="1"/>
  <c r="K208"/>
  <c r="J208"/>
  <c r="J207" s="1"/>
  <c r="I208"/>
  <c r="H208"/>
  <c r="G208"/>
  <c r="F208"/>
  <c r="F207" s="1"/>
  <c r="K207"/>
  <c r="H207"/>
  <c r="F201"/>
  <c r="N21"/>
  <c r="N22"/>
  <c r="N24"/>
  <c r="N26"/>
  <c r="N29"/>
  <c r="N31"/>
  <c r="N32"/>
  <c r="N33"/>
  <c r="N38"/>
  <c r="N40"/>
  <c r="N44"/>
  <c r="N46"/>
  <c r="N49"/>
  <c r="N51"/>
  <c r="N52"/>
  <c r="N54"/>
  <c r="N56"/>
  <c r="N57"/>
  <c r="N61"/>
  <c r="N62"/>
  <c r="N64"/>
  <c r="N65"/>
  <c r="N67"/>
  <c r="N68"/>
  <c r="N70"/>
  <c r="N71"/>
  <c r="N75"/>
  <c r="N77"/>
  <c r="N80"/>
  <c r="N81"/>
  <c r="N84"/>
  <c r="N86"/>
  <c r="N90"/>
  <c r="N91"/>
  <c r="N92"/>
  <c r="N94"/>
  <c r="N100"/>
  <c r="N101"/>
  <c r="N102"/>
  <c r="N105"/>
  <c r="N107"/>
  <c r="N108"/>
  <c r="N110"/>
  <c r="N111"/>
  <c r="N113"/>
  <c r="N114"/>
  <c r="N116"/>
  <c r="N117"/>
  <c r="N118"/>
  <c r="N120"/>
  <c r="N121"/>
  <c r="N123"/>
  <c r="N124"/>
  <c r="N126"/>
  <c r="N127"/>
  <c r="N129"/>
  <c r="N130"/>
  <c r="N132"/>
  <c r="N137"/>
  <c r="N138"/>
  <c r="N140"/>
  <c r="N143"/>
  <c r="N145"/>
  <c r="N146"/>
  <c r="N148"/>
  <c r="N149"/>
  <c r="N151"/>
  <c r="N152"/>
  <c r="N154"/>
  <c r="N155"/>
  <c r="N157"/>
  <c r="N158"/>
  <c r="N160"/>
  <c r="N161"/>
  <c r="N163"/>
  <c r="N164"/>
  <c r="N166"/>
  <c r="N167"/>
  <c r="N169"/>
  <c r="N172"/>
  <c r="N175"/>
  <c r="N177"/>
  <c r="N178"/>
  <c r="N180"/>
  <c r="N181"/>
  <c r="N183"/>
  <c r="N184"/>
  <c r="N186"/>
  <c r="N187"/>
  <c r="N189"/>
  <c r="N190"/>
  <c r="N191"/>
  <c r="N192"/>
  <c r="N197"/>
  <c r="N198"/>
  <c r="N199"/>
  <c r="N203"/>
  <c r="N204"/>
  <c r="N205"/>
  <c r="N217"/>
  <c r="N218"/>
  <c r="N219"/>
  <c r="I201"/>
  <c r="G201"/>
  <c r="L201"/>
  <c r="K201"/>
  <c r="J201"/>
  <c r="G195"/>
  <c r="H195"/>
  <c r="I195"/>
  <c r="J195"/>
  <c r="K195"/>
  <c r="N196"/>
  <c r="H79" i="3"/>
  <c r="G78"/>
  <c r="H78"/>
  <c r="H77"/>
  <c r="H76"/>
  <c r="H74"/>
  <c r="H71"/>
  <c r="H73"/>
  <c r="H72"/>
  <c r="K72"/>
  <c r="J72"/>
  <c r="I72"/>
  <c r="L195" i="2" l="1"/>
  <c r="F195"/>
  <c r="N195" s="1"/>
  <c r="N213"/>
  <c r="G212"/>
  <c r="N212" s="1"/>
  <c r="I207"/>
  <c r="G207"/>
  <c r="N207" s="1"/>
  <c r="H201"/>
  <c r="N208"/>
  <c r="N201"/>
  <c r="N202"/>
  <c r="K24" i="3"/>
  <c r="J24"/>
  <c r="J26"/>
  <c r="K26"/>
  <c r="J27"/>
  <c r="K27"/>
  <c r="K22"/>
  <c r="K23"/>
  <c r="J23"/>
  <c r="J22"/>
  <c r="I38"/>
  <c r="I37"/>
  <c r="I26" l="1"/>
  <c r="I27"/>
  <c r="I15"/>
  <c r="I16"/>
  <c r="H69"/>
  <c r="H68"/>
  <c r="H67"/>
  <c r="G37"/>
  <c r="G38"/>
  <c r="H62"/>
  <c r="H61"/>
  <c r="H49"/>
  <c r="H48"/>
  <c r="H38"/>
  <c r="H37"/>
  <c r="H27"/>
  <c r="H26"/>
  <c r="H16"/>
  <c r="H15"/>
  <c r="I67" l="1"/>
  <c r="I68" s="1"/>
  <c r="I69"/>
  <c r="I71" s="1"/>
  <c r="N54"/>
  <c r="N52" s="1"/>
  <c r="M54"/>
  <c r="L54"/>
  <c r="L52" s="1"/>
  <c r="K54"/>
  <c r="J54"/>
  <c r="J52" s="1"/>
  <c r="I54"/>
  <c r="I52" s="1"/>
  <c r="F54"/>
  <c r="F52" s="1"/>
  <c r="M52"/>
  <c r="K52"/>
  <c r="N41"/>
  <c r="N39" s="1"/>
  <c r="M41"/>
  <c r="L41"/>
  <c r="L39" s="1"/>
  <c r="K41"/>
  <c r="J41"/>
  <c r="J39" s="1"/>
  <c r="I41"/>
  <c r="I39" s="1"/>
  <c r="F41"/>
  <c r="F39" s="1"/>
  <c r="M39"/>
  <c r="K39"/>
  <c r="N30" l="1"/>
  <c r="N28" s="1"/>
  <c r="M30"/>
  <c r="M28" s="1"/>
  <c r="L30"/>
  <c r="K30"/>
  <c r="K28" s="1"/>
  <c r="J30"/>
  <c r="J28" s="1"/>
  <c r="I30"/>
  <c r="I28" s="1"/>
  <c r="F30"/>
  <c r="L28"/>
  <c r="F28"/>
  <c r="N19"/>
  <c r="M19"/>
  <c r="L19"/>
  <c r="K19"/>
  <c r="J19"/>
  <c r="I19"/>
  <c r="F19"/>
  <c r="N8"/>
  <c r="N6" s="1"/>
  <c r="M8"/>
  <c r="L8"/>
  <c r="L6" s="1"/>
  <c r="K8"/>
  <c r="K6" s="1"/>
  <c r="J8"/>
  <c r="J6" s="1"/>
  <c r="I8"/>
  <c r="F8"/>
  <c r="F6" s="1"/>
  <c r="M6"/>
  <c r="I6"/>
  <c r="N5"/>
  <c r="M5"/>
  <c r="L5"/>
  <c r="J5"/>
  <c r="I5"/>
  <c r="F5"/>
  <c r="N4"/>
  <c r="M4"/>
  <c r="L4"/>
  <c r="K4"/>
  <c r="J4"/>
  <c r="I4"/>
  <c r="F4"/>
  <c r="M3"/>
  <c r="I3"/>
  <c r="L89" i="2"/>
  <c r="K89"/>
  <c r="J89"/>
  <c r="I89"/>
  <c r="H89"/>
  <c r="L88"/>
  <c r="K88"/>
  <c r="J88"/>
  <c r="I88"/>
  <c r="H88"/>
  <c r="G88"/>
  <c r="G87" s="1"/>
  <c r="F88"/>
  <c r="G59"/>
  <c r="H59"/>
  <c r="I59"/>
  <c r="J59"/>
  <c r="K59"/>
  <c r="L59"/>
  <c r="F59"/>
  <c r="N59" s="1"/>
  <c r="L60"/>
  <c r="L58" s="1"/>
  <c r="K60"/>
  <c r="J60"/>
  <c r="J58" s="1"/>
  <c r="I60"/>
  <c r="I58" s="1"/>
  <c r="H60"/>
  <c r="F58"/>
  <c r="G55"/>
  <c r="L55"/>
  <c r="L53" s="1"/>
  <c r="K55"/>
  <c r="K53" s="1"/>
  <c r="J55"/>
  <c r="J53" s="1"/>
  <c r="I55"/>
  <c r="I53" s="1"/>
  <c r="H55"/>
  <c r="H53" s="1"/>
  <c r="G53"/>
  <c r="F55"/>
  <c r="N55" s="1"/>
  <c r="L50"/>
  <c r="L48" s="1"/>
  <c r="K50"/>
  <c r="J50"/>
  <c r="J48" s="1"/>
  <c r="I50"/>
  <c r="I48" s="1"/>
  <c r="H50"/>
  <c r="H48" s="1"/>
  <c r="G50"/>
  <c r="G48" s="1"/>
  <c r="F50"/>
  <c r="K48"/>
  <c r="F63"/>
  <c r="G63"/>
  <c r="H63"/>
  <c r="I63"/>
  <c r="J63"/>
  <c r="K63"/>
  <c r="L63"/>
  <c r="F66"/>
  <c r="G66"/>
  <c r="H66"/>
  <c r="I66"/>
  <c r="J66"/>
  <c r="K66"/>
  <c r="L66"/>
  <c r="I37"/>
  <c r="K37"/>
  <c r="L39"/>
  <c r="F41"/>
  <c r="L45"/>
  <c r="L43" s="1"/>
  <c r="K45"/>
  <c r="K43" s="1"/>
  <c r="J45"/>
  <c r="J43" s="1"/>
  <c r="I45"/>
  <c r="I43" s="1"/>
  <c r="H45"/>
  <c r="H43" s="1"/>
  <c r="G45"/>
  <c r="G43" s="1"/>
  <c r="F45"/>
  <c r="L99"/>
  <c r="L97" s="1"/>
  <c r="K99"/>
  <c r="K97" s="1"/>
  <c r="J99"/>
  <c r="J97" s="1"/>
  <c r="I99"/>
  <c r="I97" s="1"/>
  <c r="H99"/>
  <c r="H97" s="1"/>
  <c r="G99"/>
  <c r="G97" s="1"/>
  <c r="F99"/>
  <c r="F97" s="1"/>
  <c r="G76"/>
  <c r="G74" s="1"/>
  <c r="H76"/>
  <c r="I76"/>
  <c r="I74" s="1"/>
  <c r="J76"/>
  <c r="K76"/>
  <c r="K74" s="1"/>
  <c r="L76"/>
  <c r="F76"/>
  <c r="N76" s="1"/>
  <c r="J13"/>
  <c r="L13"/>
  <c r="G13"/>
  <c r="H14"/>
  <c r="I13"/>
  <c r="J14"/>
  <c r="K13"/>
  <c r="L14"/>
  <c r="F14"/>
  <c r="H74"/>
  <c r="J74"/>
  <c r="L74"/>
  <c r="G69"/>
  <c r="H69"/>
  <c r="I69"/>
  <c r="J69"/>
  <c r="K69"/>
  <c r="L69"/>
  <c r="F69"/>
  <c r="G37"/>
  <c r="H37"/>
  <c r="J37"/>
  <c r="L37"/>
  <c r="G79"/>
  <c r="H79"/>
  <c r="I79"/>
  <c r="J79"/>
  <c r="K79"/>
  <c r="L79"/>
  <c r="F79"/>
  <c r="G12"/>
  <c r="H12"/>
  <c r="I12"/>
  <c r="J12"/>
  <c r="K12"/>
  <c r="L12"/>
  <c r="F12"/>
  <c r="G23"/>
  <c r="H23"/>
  <c r="I23"/>
  <c r="J23"/>
  <c r="K23"/>
  <c r="L23"/>
  <c r="G20"/>
  <c r="H20"/>
  <c r="I20"/>
  <c r="J20"/>
  <c r="K20"/>
  <c r="L20"/>
  <c r="F20"/>
  <c r="H13" l="1"/>
  <c r="N63"/>
  <c r="N20"/>
  <c r="N97"/>
  <c r="N66"/>
  <c r="N88"/>
  <c r="H87"/>
  <c r="J87"/>
  <c r="N69"/>
  <c r="N79"/>
  <c r="N99"/>
  <c r="F87"/>
  <c r="N89"/>
  <c r="F74"/>
  <c r="N74" s="1"/>
  <c r="H58"/>
  <c r="N60"/>
  <c r="F53"/>
  <c r="N53" s="1"/>
  <c r="F48"/>
  <c r="N48" s="1"/>
  <c r="N50"/>
  <c r="F43"/>
  <c r="N43" s="1"/>
  <c r="N45"/>
  <c r="F39"/>
  <c r="N39" s="1"/>
  <c r="N41"/>
  <c r="F23"/>
  <c r="N23" s="1"/>
  <c r="N25"/>
  <c r="J11"/>
  <c r="L87"/>
  <c r="I87"/>
  <c r="K87"/>
  <c r="L36"/>
  <c r="L10" s="1"/>
  <c r="J36"/>
  <c r="H36"/>
  <c r="H10" s="1"/>
  <c r="G58"/>
  <c r="K58"/>
  <c r="K36"/>
  <c r="K10" s="1"/>
  <c r="I36"/>
  <c r="I10" s="1"/>
  <c r="G36"/>
  <c r="G10" s="1"/>
  <c r="F36"/>
  <c r="L11"/>
  <c r="H11"/>
  <c r="K5" i="3"/>
  <c r="K3" s="1"/>
  <c r="F3"/>
  <c r="J3"/>
  <c r="L3"/>
  <c r="N3"/>
  <c r="K14" i="2"/>
  <c r="I14"/>
  <c r="G14"/>
  <c r="K11"/>
  <c r="I11"/>
  <c r="G11"/>
  <c r="F13"/>
  <c r="F11" s="1"/>
  <c r="G85"/>
  <c r="G35" s="1"/>
  <c r="H85"/>
  <c r="I85"/>
  <c r="J85"/>
  <c r="K85"/>
  <c r="L85"/>
  <c r="F85"/>
  <c r="G93"/>
  <c r="H93"/>
  <c r="I93"/>
  <c r="J93"/>
  <c r="K93"/>
  <c r="L93"/>
  <c r="F93"/>
  <c r="J10"/>
  <c r="G30"/>
  <c r="H30"/>
  <c r="I30"/>
  <c r="J30"/>
  <c r="K30"/>
  <c r="L30"/>
  <c r="F30"/>
  <c r="N30" s="1"/>
  <c r="L150"/>
  <c r="K150"/>
  <c r="J150"/>
  <c r="I150"/>
  <c r="H150"/>
  <c r="G150"/>
  <c r="F150"/>
  <c r="K147"/>
  <c r="J147"/>
  <c r="I147"/>
  <c r="H147"/>
  <c r="G147"/>
  <c r="F147"/>
  <c r="L146"/>
  <c r="L147" s="1"/>
  <c r="L162"/>
  <c r="K162"/>
  <c r="J162"/>
  <c r="I162"/>
  <c r="H162"/>
  <c r="G162"/>
  <c r="F162"/>
  <c r="K159"/>
  <c r="J159"/>
  <c r="I159"/>
  <c r="H159"/>
  <c r="G159"/>
  <c r="F159"/>
  <c r="K156"/>
  <c r="J156"/>
  <c r="I156"/>
  <c r="H156"/>
  <c r="G156"/>
  <c r="F156"/>
  <c r="K153"/>
  <c r="J153"/>
  <c r="I153"/>
  <c r="H153"/>
  <c r="G153"/>
  <c r="F153"/>
  <c r="L144"/>
  <c r="K144"/>
  <c r="J144"/>
  <c r="I144"/>
  <c r="H144"/>
  <c r="G144"/>
  <c r="F144"/>
  <c r="N144" s="1"/>
  <c r="F139"/>
  <c r="N139" s="1"/>
  <c r="L158"/>
  <c r="L159" s="1"/>
  <c r="L155"/>
  <c r="L156" s="1"/>
  <c r="L152"/>
  <c r="L153" s="1"/>
  <c r="L119"/>
  <c r="K119"/>
  <c r="J119"/>
  <c r="I119"/>
  <c r="H119"/>
  <c r="G119"/>
  <c r="F119"/>
  <c r="K122"/>
  <c r="J122"/>
  <c r="I122"/>
  <c r="H122"/>
  <c r="G122"/>
  <c r="F122"/>
  <c r="L125"/>
  <c r="K125"/>
  <c r="J125"/>
  <c r="I125"/>
  <c r="H125"/>
  <c r="G125"/>
  <c r="F125"/>
  <c r="N125" s="1"/>
  <c r="L128"/>
  <c r="K128"/>
  <c r="J128"/>
  <c r="I128"/>
  <c r="H128"/>
  <c r="G128"/>
  <c r="F128"/>
  <c r="K131"/>
  <c r="J131"/>
  <c r="I131"/>
  <c r="H131"/>
  <c r="G131"/>
  <c r="F131"/>
  <c r="L165"/>
  <c r="K165"/>
  <c r="J165"/>
  <c r="I165"/>
  <c r="H165"/>
  <c r="G165"/>
  <c r="F165"/>
  <c r="N165" s="1"/>
  <c r="K168"/>
  <c r="J168"/>
  <c r="I168"/>
  <c r="H168"/>
  <c r="G168"/>
  <c r="F168"/>
  <c r="N168" s="1"/>
  <c r="K176"/>
  <c r="J176"/>
  <c r="I176"/>
  <c r="H176"/>
  <c r="G176"/>
  <c r="F176"/>
  <c r="N176" s="1"/>
  <c r="L179"/>
  <c r="K179"/>
  <c r="J179"/>
  <c r="I179"/>
  <c r="H179"/>
  <c r="G179"/>
  <c r="F179"/>
  <c r="L182"/>
  <c r="K182"/>
  <c r="J182"/>
  <c r="I182"/>
  <c r="H182"/>
  <c r="G182"/>
  <c r="F182"/>
  <c r="N182" s="1"/>
  <c r="L185"/>
  <c r="K185"/>
  <c r="J185"/>
  <c r="I185"/>
  <c r="H185"/>
  <c r="G185"/>
  <c r="F185"/>
  <c r="L188"/>
  <c r="K188"/>
  <c r="J188"/>
  <c r="I188"/>
  <c r="H188"/>
  <c r="G188"/>
  <c r="F188"/>
  <c r="N188" s="1"/>
  <c r="L131"/>
  <c r="L121"/>
  <c r="L122" s="1"/>
  <c r="L115"/>
  <c r="K115"/>
  <c r="J115"/>
  <c r="I115"/>
  <c r="H115"/>
  <c r="G115"/>
  <c r="F115"/>
  <c r="G106"/>
  <c r="H106"/>
  <c r="I106"/>
  <c r="J106"/>
  <c r="K106"/>
  <c r="L106"/>
  <c r="F106"/>
  <c r="N106" s="1"/>
  <c r="L112"/>
  <c r="K112"/>
  <c r="J112"/>
  <c r="I112"/>
  <c r="H112"/>
  <c r="G112"/>
  <c r="F112"/>
  <c r="G109"/>
  <c r="H109"/>
  <c r="I109"/>
  <c r="J109"/>
  <c r="K109"/>
  <c r="L109"/>
  <c r="F109"/>
  <c r="N109" s="1"/>
  <c r="N93" l="1"/>
  <c r="N119"/>
  <c r="F104"/>
  <c r="N112"/>
  <c r="N115"/>
  <c r="N185"/>
  <c r="N179"/>
  <c r="N131"/>
  <c r="N128"/>
  <c r="H104"/>
  <c r="H103" s="1"/>
  <c r="N153"/>
  <c r="N156"/>
  <c r="N159"/>
  <c r="N162"/>
  <c r="N147"/>
  <c r="N150"/>
  <c r="K35"/>
  <c r="I35"/>
  <c r="G104"/>
  <c r="G103" s="1"/>
  <c r="L35"/>
  <c r="J35"/>
  <c r="H35"/>
  <c r="N14"/>
  <c r="F37"/>
  <c r="N37" s="1"/>
  <c r="N58"/>
  <c r="F35"/>
  <c r="N85"/>
  <c r="N87"/>
  <c r="N36"/>
  <c r="N122"/>
  <c r="F10"/>
  <c r="F7" s="1"/>
  <c r="K7"/>
  <c r="I7"/>
  <c r="G7"/>
  <c r="L7"/>
  <c r="J7"/>
  <c r="H7"/>
  <c r="N35" l="1"/>
  <c r="F103"/>
  <c r="J9"/>
  <c r="J34"/>
  <c r="I34"/>
  <c r="I9"/>
  <c r="F34"/>
  <c r="F9"/>
  <c r="H34"/>
  <c r="H9"/>
  <c r="L9"/>
  <c r="L34"/>
  <c r="G34"/>
  <c r="G9"/>
  <c r="K34"/>
  <c r="K9"/>
  <c r="N34" l="1"/>
  <c r="G6"/>
  <c r="G5" s="1"/>
  <c r="G8"/>
  <c r="H6"/>
  <c r="H5" s="1"/>
  <c r="H8"/>
  <c r="L8"/>
  <c r="J8"/>
  <c r="K8"/>
  <c r="F6"/>
  <c r="F5" s="1"/>
  <c r="F8"/>
  <c r="I8"/>
  <c r="J104" l="1"/>
  <c r="J6" l="1"/>
  <c r="J5" s="1"/>
  <c r="J103"/>
  <c r="K104" l="1"/>
  <c r="K103" l="1"/>
  <c r="K6"/>
  <c r="K5" s="1"/>
  <c r="L104"/>
  <c r="L6" s="1"/>
  <c r="L5" s="1"/>
  <c r="L103" l="1"/>
  <c r="N171"/>
  <c r="I170"/>
  <c r="N170" s="1"/>
  <c r="I104"/>
  <c r="N104" s="1"/>
  <c r="I103" l="1"/>
  <c r="N103" s="1"/>
  <c r="I6"/>
  <c r="I5" s="1"/>
</calcChain>
</file>

<file path=xl/sharedStrings.xml><?xml version="1.0" encoding="utf-8"?>
<sst xmlns="http://schemas.openxmlformats.org/spreadsheetml/2006/main" count="356" uniqueCount="106">
  <si>
    <t>Lp</t>
  </si>
  <si>
    <t>Nazwa i cel</t>
  </si>
  <si>
    <t>Przedsięwzięcia ogółem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</si>
  <si>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</si>
  <si>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</si>
  <si>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</si>
  <si>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</si>
  <si>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b) programy, projekty lub zadania związane z umowami partnerstwa publiczno-prywatnego; (razem)</t>
  </si>
  <si>
    <t>jednostka odpowiedzialn a lub koordynująca</t>
  </si>
  <si>
    <t>okres realizacji (w wierszu program / umowa)</t>
  </si>
  <si>
    <t>od</t>
  </si>
  <si>
    <t>do</t>
  </si>
  <si>
    <t>łączne nakłady finansowe</t>
  </si>
  <si>
    <t>limity wydatków w poszczególnych latach (wszystkie lata)</t>
  </si>
  <si>
    <t>2011</t>
  </si>
  <si>
    <t>2012</t>
  </si>
  <si>
    <t>2013</t>
  </si>
  <si>
    <t>2014</t>
  </si>
  <si>
    <t>c) programy, projekty lub zadania pozostałe (inne niż wymienione w lit.a i b) (razem)</t>
  </si>
  <si>
    <r>
      <t xml:space="preserve">2) umowy, których realizacja w roku budżetowym i w latach następnych jest niezbędna dla zapewnienia ciągłości działania jednostki i których płatności przypadają w okresie dłuższym niż rok; </t>
    </r>
    <r>
      <rPr>
        <b/>
        <vertAlign val="superscript"/>
        <sz val="8"/>
        <rFont val="Bookman Old Style"/>
        <family val="1"/>
        <charset val="238"/>
      </rPr>
      <t>25</t>
    </r>
  </si>
  <si>
    <t>3) gwarancje i poręczenia udzielane przez jednostki samorządu terytorialnego(razem)</t>
  </si>
  <si>
    <t>Przebudowa stacji uzdatniania wody w Żelechowie oraz budowa sieci wodociągowej z przyłączami relacji Żelechowo - Kłodowo, Żelechowo - Kiełbice w celu poprawy usług społecznych na terenie Gminy Widuchowa</t>
  </si>
  <si>
    <t>Rozwój nowych form turystyki w Widuchowej - przebudowa ul. Bulwary Rybackie - etap I</t>
  </si>
  <si>
    <t>Urząd Gminy</t>
  </si>
  <si>
    <t>Budowa kanalizacji sanitarnej w  m. Krzywin z przesyłem ścieków do oczyszczalni w Widuchowej</t>
  </si>
  <si>
    <t>Budowa kanalizacji deszczowej w ulicach Sienkiewicza. Mickiewicza. Reymonta w Widuchowej</t>
  </si>
  <si>
    <t>Adaptacja pomieszczeń po byłej szkole w Żelechowie na lokale mieszkalne – przygotowanie dokumentacji</t>
  </si>
  <si>
    <t>Modernizacji pomieszczeń oddziału przedszkolnego w Krzywinie.</t>
  </si>
  <si>
    <t>Budowa kanalizacji sanitarnej w miejscowości Marwice i Dębogóra z przesyłem ścieków w Widuchowej - etap I sporządzenie dokumentacji projektowej.</t>
  </si>
  <si>
    <t>Budowa hali sportowej w Krzywinie – etap II wykonawstwo</t>
  </si>
  <si>
    <t>Nabycie nieruchomości od Skarbu Państwa</t>
  </si>
  <si>
    <t>Aktualizacja studium uwarunkowań i kierunków przestrzennego Gminy Widuchowa</t>
  </si>
  <si>
    <t>Urząd gminy</t>
  </si>
  <si>
    <t>Zimowe utrzymanie dróg</t>
  </si>
  <si>
    <r>
      <t>Limit zobowiązań</t>
    </r>
    <r>
      <rPr>
        <b/>
        <vertAlign val="superscript"/>
        <sz val="10"/>
        <rFont val="Times New Roman"/>
        <family val="1"/>
        <charset val="238"/>
      </rPr>
      <t>24</t>
    </r>
  </si>
  <si>
    <t>Świadczenie usług sanitarnych</t>
  </si>
  <si>
    <t>SP Krzywin</t>
  </si>
  <si>
    <t>Świadczenie usług bankowych</t>
  </si>
  <si>
    <t>Uslugi w zakresie gospodarki nieruchomościami</t>
  </si>
  <si>
    <t>Świadczenie uslug zwiazanych z utrzymaniem strony internetowej</t>
  </si>
  <si>
    <t>Zakup usług dostępu do sieci internet</t>
  </si>
  <si>
    <t>Zakup usług sanitarnych</t>
  </si>
  <si>
    <t xml:space="preserve">Zakup usług aktualizacji programów </t>
  </si>
  <si>
    <t>Zakup usług związanych z BHP i P-POŻ</t>
  </si>
  <si>
    <t>Zakup usług w zakresie obsługi prawnej</t>
  </si>
  <si>
    <t>Umowa na konserwację i naprawę sprzętu komputerowego podłączonego i eksploatowanego w sieci należącej do Urzędu Gminy Widuchowa</t>
  </si>
  <si>
    <t>Umowy na dostęp do sieci internet</t>
  </si>
  <si>
    <t>Umowa  na konserwację techniczną instalacji alarmowej w obiekcie Urzędu Gminy Widuchowa</t>
  </si>
  <si>
    <t>Umowa na konserwację oraz sprawność funkcjonowania centrali telefonicznej w Urzędzie Gminy Widuchowa</t>
  </si>
  <si>
    <t xml:space="preserve">Umowa na prowadzenie elektronicznej bazy aktów prawnych </t>
  </si>
  <si>
    <t>Umowa na obsługę elektronicznego systemu obsługi urzędu ( E-Urząd) oraz na utrzymanie Biuletynu Informacji Publicznej (BIP), strony www oraz utrzymania do 30 skrzynek E-mail.</t>
  </si>
  <si>
    <t>Umowa na utrzymanie nazwy domen internetowych</t>
  </si>
  <si>
    <t>Gminne Przedszkole</t>
  </si>
  <si>
    <t>Zespół Szkół</t>
  </si>
  <si>
    <t>Umowa dzierżawy kserokopiarki</t>
  </si>
  <si>
    <t>Umowa na usługi porządkowe</t>
  </si>
  <si>
    <t>Umowa na przegl.gasnic i hudrantów</t>
  </si>
  <si>
    <t xml:space="preserve">Umowa na przegl.i konserwaję tel.przemysłowej </t>
  </si>
  <si>
    <t>Umowa na przegl.i konserw.centrali telefonicznej</t>
  </si>
  <si>
    <t>Umowa na usługi bankowe</t>
  </si>
  <si>
    <t>Umowa na przgl.i konserw.elektryczną</t>
  </si>
  <si>
    <t>Umowa na konserwacje kotłowni</t>
  </si>
  <si>
    <t xml:space="preserve">Umowa na nadawanie przesyłek pocztowych
</t>
  </si>
  <si>
    <t>nic dodatk</t>
  </si>
  <si>
    <t>- wydatki majatkowe</t>
  </si>
  <si>
    <t>Wykaz przedsięwzięć do WPF na lata 2011-2015</t>
  </si>
  <si>
    <t>Pierwotnie</t>
  </si>
  <si>
    <t xml:space="preserve">zmiana styczeń </t>
  </si>
  <si>
    <t>"Moje Boisko - Orlik 2012 (boisko piłkarskie oraz boisko wielofunkcyjne wraz zapleczem sanitarno-szatniowym)</t>
  </si>
  <si>
    <t>Przebudowa drogi  transportu rolniczego na odcinku Kiełbice-Żelechowo</t>
  </si>
  <si>
    <t>Modenizacja drogi wewnetrznej w Debogórze przy blokach</t>
  </si>
  <si>
    <t>Modenizacja drogi w Bolkowicach</t>
  </si>
  <si>
    <t>Naprawa drogi Żelechowo Strzelczyn</t>
  </si>
  <si>
    <t>Aktualizacja Planów Odnowy Miejscowości</t>
  </si>
  <si>
    <t>Kredyt wlasne 9</t>
  </si>
  <si>
    <t>Kredyt UE 7</t>
  </si>
  <si>
    <t>Spłata kredytu 7</t>
  </si>
  <si>
    <t>Spłata kredytu 9</t>
  </si>
  <si>
    <t>Wzrost znaczenia kultury na wsi - rozbudowa świetlicy w Żelechowie</t>
  </si>
  <si>
    <t>Remont świetlic wiejskich w miejscowościach :   Pacholęta Ognica Żarczyn</t>
  </si>
  <si>
    <t>wydatki 9</t>
  </si>
  <si>
    <t>wydatki 7</t>
  </si>
  <si>
    <t>dochody 7</t>
  </si>
  <si>
    <t>dochody 9</t>
  </si>
  <si>
    <t>zobowiazania UE 2010</t>
  </si>
  <si>
    <t>Suma</t>
  </si>
  <si>
    <t>krótkoterminowe</t>
  </si>
  <si>
    <t>długoterminowe</t>
  </si>
  <si>
    <t>kwota wyłaczeń na dany rok budzetowy</t>
  </si>
  <si>
    <t>na współfinansowanie (udział własny)</t>
  </si>
  <si>
    <t>w tym długoterminowe</t>
  </si>
  <si>
    <t>7 z roku 2010</t>
  </si>
  <si>
    <t>9 z roku 2010</t>
  </si>
  <si>
    <t xml:space="preserve">Razem </t>
  </si>
  <si>
    <t>GOPS Widuchowa</t>
  </si>
  <si>
    <t xml:space="preserve">zmiana kwiecień-maj </t>
  </si>
  <si>
    <t>Umowa na dożywianie dzieci w szkołach</t>
  </si>
  <si>
    <t>Umowa na dowozy szkolne</t>
  </si>
  <si>
    <t>2012*</t>
  </si>
  <si>
    <t>*) Okres realizacji umowy jest dłuzszy niż ostatni rok dla którego określono limit wydatków ze względu na regulowanie opłaty za usługę z góry.</t>
  </si>
  <si>
    <t>Wywóz nieczystości stałych</t>
  </si>
  <si>
    <t>Obsługa techniczna programu ewidencja ludności</t>
  </si>
  <si>
    <t>zmiana czerwiec</t>
  </si>
  <si>
    <t>zmiana wrzesien</t>
  </si>
  <si>
    <t>zmiana wrzesień</t>
  </si>
  <si>
    <t xml:space="preserve">Załącznik 
 do Uchwały Nr IX/70/2011 
 Rady Gminy Widuchowa 
 z dnia 13 września 2011 r.
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</si>
</sst>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"/>
      <family val="2"/>
      <charset val="238"/>
    </font>
    <font>
      <b/>
      <sz val="8"/>
      <name val="Bookman Old Style"/>
      <family val="1"/>
      <charset val="238"/>
    </font>
    <font>
      <sz val="8"/>
      <name val="Bookman Old Style"/>
      <family val="1"/>
      <charset val="238"/>
    </font>
    <font>
      <b/>
      <vertAlign val="superscript"/>
      <sz val="8"/>
      <name val="Bookman Old Style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40">
    <xf numFmtId="0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3" xfId="0" applyNumberFormat="1" applyFont="1" applyFill="1" applyBorder="1" applyAlignment="1" applyProtection="1">
      <alignment horizontal="left" vertical="top"/>
    </xf>
    <xf numFmtId="0" fontId="1" fillId="0" borderId="4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justify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2"/>
    </xf>
    <xf numFmtId="0" fontId="7" fillId="0" borderId="1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right"/>
    </xf>
    <xf numFmtId="1" fontId="3" fillId="0" borderId="1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left" vertical="top"/>
    </xf>
    <xf numFmtId="3" fontId="6" fillId="0" borderId="1" xfId="0" applyNumberFormat="1" applyFont="1" applyFill="1" applyBorder="1" applyAlignment="1" applyProtection="1">
      <alignment horizontal="right" vertical="top"/>
    </xf>
    <xf numFmtId="3" fontId="7" fillId="0" borderId="1" xfId="0" applyNumberFormat="1" applyFont="1" applyFill="1" applyBorder="1" applyAlignment="1" applyProtection="1">
      <alignment horizontal="right" vertical="top"/>
    </xf>
    <xf numFmtId="0" fontId="7" fillId="0" borderId="5" xfId="0" applyNumberFormat="1" applyFont="1" applyFill="1" applyBorder="1" applyAlignment="1" applyProtection="1">
      <alignment horizontal="center" vertical="top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7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horizontal="right" vertical="top"/>
    </xf>
    <xf numFmtId="3" fontId="2" fillId="0" borderId="1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3" fontId="3" fillId="0" borderId="1" xfId="0" applyNumberFormat="1" applyFont="1" applyFill="1" applyBorder="1" applyAlignment="1" applyProtection="1">
      <alignment horizontal="right" vertical="top"/>
    </xf>
    <xf numFmtId="0" fontId="2" fillId="0" borderId="5" xfId="0" applyNumberFormat="1" applyFont="1" applyFill="1" applyBorder="1" applyAlignment="1" applyProtection="1">
      <alignment horizontal="left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3" fontId="2" fillId="0" borderId="5" xfId="0" applyNumberFormat="1" applyFont="1" applyFill="1" applyBorder="1" applyAlignment="1" applyProtection="1">
      <alignment horizontal="right" vertical="top"/>
    </xf>
    <xf numFmtId="0" fontId="2" fillId="0" borderId="8" xfId="0" applyNumberFormat="1" applyFont="1" applyFill="1" applyBorder="1" applyAlignment="1" applyProtection="1">
      <alignment vertical="top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7" xfId="0" applyNumberFormat="1" applyFont="1" applyFill="1" applyBorder="1" applyAlignment="1" applyProtection="1">
      <alignment horizontal="left" vertical="top"/>
    </xf>
    <xf numFmtId="0" fontId="2" fillId="0" borderId="7" xfId="0" applyNumberFormat="1" applyFont="1" applyFill="1" applyBorder="1" applyAlignment="1" applyProtection="1">
      <alignment horizontal="center" vertical="top"/>
    </xf>
    <xf numFmtId="3" fontId="2" fillId="0" borderId="7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vertical="top" wrapText="1"/>
    </xf>
    <xf numFmtId="0" fontId="2" fillId="0" borderId="6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3" fontId="2" fillId="0" borderId="2" xfId="0" applyNumberFormat="1" applyFont="1" applyFill="1" applyBorder="1" applyAlignment="1" applyProtection="1">
      <alignment horizontal="right" vertical="top"/>
    </xf>
    <xf numFmtId="1" fontId="2" fillId="0" borderId="1" xfId="0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left" vertical="top"/>
    </xf>
    <xf numFmtId="1" fontId="2" fillId="0" borderId="9" xfId="0" applyNumberFormat="1" applyFont="1" applyFill="1" applyBorder="1" applyAlignment="1" applyProtection="1">
      <alignment horizontal="right"/>
    </xf>
    <xf numFmtId="0" fontId="2" fillId="0" borderId="0" xfId="0" applyFont="1" applyFill="1">
      <alignment vertical="top"/>
    </xf>
    <xf numFmtId="1" fontId="2" fillId="0" borderId="9" xfId="0" applyNumberFormat="1" applyFont="1" applyFill="1" applyBorder="1" applyAlignment="1" applyProtection="1">
      <alignment horizontal="left" vertical="top"/>
    </xf>
    <xf numFmtId="1" fontId="2" fillId="0" borderId="11" xfId="0" applyNumberFormat="1" applyFont="1" applyFill="1" applyBorder="1" applyAlignment="1" applyProtection="1">
      <alignment horizontal="left" vertical="top"/>
    </xf>
    <xf numFmtId="0" fontId="2" fillId="0" borderId="10" xfId="0" applyNumberFormat="1" applyFont="1" applyFill="1" applyBorder="1" applyAlignment="1" applyProtection="1">
      <alignment horizontal="left" vertical="top"/>
    </xf>
    <xf numFmtId="1" fontId="2" fillId="0" borderId="12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left" vertical="top" wrapText="1"/>
    </xf>
    <xf numFmtId="1" fontId="2" fillId="0" borderId="1" xfId="0" applyNumberFormat="1" applyFont="1" applyFill="1" applyBorder="1" applyAlignment="1" applyProtection="1">
      <alignment horizontal="right" wrapText="1"/>
    </xf>
    <xf numFmtId="0" fontId="1" fillId="0" borderId="8" xfId="0" applyNumberFormat="1" applyFont="1" applyFill="1" applyBorder="1" applyAlignment="1" applyProtection="1">
      <alignment horizontal="left" vertical="top"/>
    </xf>
    <xf numFmtId="0" fontId="1" fillId="0" borderId="8" xfId="0" applyNumberFormat="1" applyFont="1" applyFill="1" applyBorder="1" applyAlignment="1" applyProtection="1">
      <alignment horizontal="right"/>
    </xf>
    <xf numFmtId="0" fontId="1" fillId="0" borderId="4" xfId="0" applyNumberFormat="1" applyFont="1" applyFill="1" applyBorder="1" applyAlignment="1" applyProtection="1">
      <alignment horizontal="right"/>
    </xf>
    <xf numFmtId="0" fontId="1" fillId="0" borderId="8" xfId="0" applyNumberFormat="1" applyFont="1" applyFill="1" applyBorder="1" applyAlignment="1" applyProtection="1">
      <alignment vertical="top"/>
    </xf>
    <xf numFmtId="0" fontId="7" fillId="2" borderId="1" xfId="0" applyNumberFormat="1" applyFont="1" applyFill="1" applyBorder="1" applyAlignment="1" applyProtection="1">
      <alignment horizontal="left" vertical="top"/>
    </xf>
    <xf numFmtId="0" fontId="7" fillId="2" borderId="3" xfId="0" applyNumberFormat="1" applyFont="1" applyFill="1" applyBorder="1" applyAlignment="1" applyProtection="1">
      <alignment horizontal="left" vertical="top"/>
    </xf>
    <xf numFmtId="0" fontId="7" fillId="2" borderId="0" xfId="0" applyNumberFormat="1" applyFont="1" applyFill="1" applyBorder="1" applyAlignment="1" applyProtection="1">
      <alignment horizontal="left" vertical="top"/>
    </xf>
    <xf numFmtId="0" fontId="7" fillId="2" borderId="8" xfId="0" applyNumberFormat="1" applyFont="1" applyFill="1" applyBorder="1" applyAlignment="1" applyProtection="1">
      <alignment horizontal="left" vertical="top"/>
    </xf>
    <xf numFmtId="0" fontId="7" fillId="2" borderId="4" xfId="0" applyNumberFormat="1" applyFont="1" applyFill="1" applyBorder="1" applyAlignment="1" applyProtection="1">
      <alignment horizontal="left" vertical="top"/>
    </xf>
    <xf numFmtId="3" fontId="7" fillId="2" borderId="1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 wrapText="1"/>
    </xf>
    <xf numFmtId="0" fontId="7" fillId="3" borderId="1" xfId="0" applyNumberFormat="1" applyFont="1" applyFill="1" applyBorder="1" applyAlignment="1" applyProtection="1">
      <alignment horizontal="left" vertical="top"/>
    </xf>
    <xf numFmtId="0" fontId="7" fillId="3" borderId="3" xfId="0" applyNumberFormat="1" applyFont="1" applyFill="1" applyBorder="1" applyAlignment="1" applyProtection="1">
      <alignment horizontal="left" vertical="top"/>
    </xf>
    <xf numFmtId="0" fontId="7" fillId="3" borderId="0" xfId="0" applyNumberFormat="1" applyFont="1" applyFill="1" applyBorder="1" applyAlignment="1" applyProtection="1">
      <alignment horizontal="left" vertical="top"/>
    </xf>
    <xf numFmtId="0" fontId="7" fillId="3" borderId="8" xfId="0" applyNumberFormat="1" applyFont="1" applyFill="1" applyBorder="1" applyAlignment="1" applyProtection="1">
      <alignment horizontal="left" vertical="top"/>
    </xf>
    <xf numFmtId="0" fontId="7" fillId="3" borderId="4" xfId="0" applyNumberFormat="1" applyFont="1" applyFill="1" applyBorder="1" applyAlignment="1" applyProtection="1">
      <alignment horizontal="left" vertical="top"/>
    </xf>
    <xf numFmtId="3" fontId="7" fillId="3" borderId="1" xfId="0" applyNumberFormat="1" applyFont="1" applyFill="1" applyBorder="1" applyAlignment="1" applyProtection="1">
      <alignment horizontal="right" vertical="top"/>
    </xf>
    <xf numFmtId="3" fontId="7" fillId="0" borderId="0" xfId="0" applyNumberFormat="1" applyFont="1" applyFill="1" applyBorder="1" applyAlignment="1" applyProtection="1">
      <alignment horizontal="right" vertical="top"/>
    </xf>
    <xf numFmtId="0" fontId="7" fillId="4" borderId="1" xfId="0" applyNumberFormat="1" applyFont="1" applyFill="1" applyBorder="1" applyAlignment="1" applyProtection="1">
      <alignment horizontal="left" vertical="top"/>
    </xf>
    <xf numFmtId="0" fontId="7" fillId="4" borderId="3" xfId="0" applyNumberFormat="1" applyFont="1" applyFill="1" applyBorder="1" applyAlignment="1" applyProtection="1">
      <alignment horizontal="left" vertical="top"/>
    </xf>
    <xf numFmtId="0" fontId="7" fillId="4" borderId="0" xfId="0" applyNumberFormat="1" applyFont="1" applyFill="1" applyBorder="1" applyAlignment="1" applyProtection="1">
      <alignment horizontal="left" vertical="top"/>
    </xf>
    <xf numFmtId="0" fontId="7" fillId="4" borderId="8" xfId="0" applyNumberFormat="1" applyFont="1" applyFill="1" applyBorder="1" applyAlignment="1" applyProtection="1">
      <alignment horizontal="left" vertical="top"/>
    </xf>
    <xf numFmtId="0" fontId="7" fillId="4" borderId="4" xfId="0" applyNumberFormat="1" applyFont="1" applyFill="1" applyBorder="1" applyAlignment="1" applyProtection="1">
      <alignment horizontal="left" vertical="top"/>
    </xf>
    <xf numFmtId="3" fontId="7" fillId="4" borderId="1" xfId="0" applyNumberFormat="1" applyFont="1" applyFill="1" applyBorder="1" applyAlignment="1" applyProtection="1">
      <alignment horizontal="right" vertical="top"/>
    </xf>
    <xf numFmtId="4" fontId="7" fillId="3" borderId="1" xfId="0" applyNumberFormat="1" applyFont="1" applyFill="1" applyBorder="1" applyAlignment="1" applyProtection="1">
      <alignment horizontal="right" vertical="top"/>
    </xf>
    <xf numFmtId="4" fontId="7" fillId="0" borderId="1" xfId="0" applyNumberFormat="1" applyFont="1" applyFill="1" applyBorder="1" applyAlignment="1" applyProtection="1">
      <alignment horizontal="right" vertical="top"/>
    </xf>
    <xf numFmtId="4" fontId="7" fillId="0" borderId="5" xfId="0" applyNumberFormat="1" applyFont="1" applyFill="1" applyBorder="1" applyAlignment="1" applyProtection="1">
      <alignment horizontal="right" vertical="top"/>
    </xf>
    <xf numFmtId="4" fontId="7" fillId="2" borderId="1" xfId="0" applyNumberFormat="1" applyFont="1" applyFill="1" applyBorder="1" applyAlignment="1" applyProtection="1">
      <alignment horizontal="right" vertical="top"/>
    </xf>
    <xf numFmtId="4" fontId="7" fillId="4" borderId="1" xfId="0" applyNumberFormat="1" applyFont="1" applyFill="1" applyBorder="1" applyAlignment="1" applyProtection="1">
      <alignment horizontal="right" vertical="top"/>
    </xf>
    <xf numFmtId="4" fontId="7" fillId="0" borderId="0" xfId="0" applyNumberFormat="1" applyFont="1" applyFill="1" applyBorder="1" applyAlignment="1" applyProtection="1">
      <alignment horizontal="right" vertical="top"/>
    </xf>
    <xf numFmtId="0" fontId="7" fillId="5" borderId="1" xfId="0" applyNumberFormat="1" applyFont="1" applyFill="1" applyBorder="1" applyAlignment="1" applyProtection="1">
      <alignment horizontal="left" vertical="top"/>
    </xf>
    <xf numFmtId="0" fontId="7" fillId="5" borderId="3" xfId="0" applyNumberFormat="1" applyFont="1" applyFill="1" applyBorder="1" applyAlignment="1" applyProtection="1">
      <alignment horizontal="left" vertical="top"/>
    </xf>
    <xf numFmtId="0" fontId="7" fillId="5" borderId="0" xfId="0" applyNumberFormat="1" applyFont="1" applyFill="1" applyBorder="1" applyAlignment="1" applyProtection="1">
      <alignment horizontal="left" vertical="top"/>
    </xf>
    <xf numFmtId="0" fontId="7" fillId="5" borderId="8" xfId="0" applyNumberFormat="1" applyFont="1" applyFill="1" applyBorder="1" applyAlignment="1" applyProtection="1">
      <alignment horizontal="left" vertical="top"/>
    </xf>
    <xf numFmtId="0" fontId="7" fillId="5" borderId="4" xfId="0" applyNumberFormat="1" applyFont="1" applyFill="1" applyBorder="1" applyAlignment="1" applyProtection="1">
      <alignment horizontal="left" vertical="top"/>
    </xf>
    <xf numFmtId="3" fontId="7" fillId="5" borderId="1" xfId="0" applyNumberFormat="1" applyFont="1" applyFill="1" applyBorder="1" applyAlignment="1" applyProtection="1">
      <alignment horizontal="right" vertical="top"/>
    </xf>
    <xf numFmtId="4" fontId="7" fillId="5" borderId="1" xfId="0" applyNumberFormat="1" applyFont="1" applyFill="1" applyBorder="1" applyAlignment="1" applyProtection="1">
      <alignment horizontal="right" vertical="top"/>
    </xf>
    <xf numFmtId="0" fontId="7" fillId="6" borderId="1" xfId="0" applyNumberFormat="1" applyFont="1" applyFill="1" applyBorder="1" applyAlignment="1" applyProtection="1">
      <alignment horizontal="left" vertical="top"/>
    </xf>
    <xf numFmtId="0" fontId="7" fillId="6" borderId="3" xfId="0" applyNumberFormat="1" applyFont="1" applyFill="1" applyBorder="1" applyAlignment="1" applyProtection="1">
      <alignment horizontal="left" vertical="top"/>
    </xf>
    <xf numFmtId="0" fontId="7" fillId="6" borderId="0" xfId="0" applyNumberFormat="1" applyFont="1" applyFill="1" applyBorder="1" applyAlignment="1" applyProtection="1">
      <alignment horizontal="left" vertical="top"/>
    </xf>
    <xf numFmtId="0" fontId="7" fillId="6" borderId="8" xfId="0" applyNumberFormat="1" applyFont="1" applyFill="1" applyBorder="1" applyAlignment="1" applyProtection="1">
      <alignment horizontal="left" vertical="top"/>
    </xf>
    <xf numFmtId="0" fontId="7" fillId="6" borderId="4" xfId="0" applyNumberFormat="1" applyFont="1" applyFill="1" applyBorder="1" applyAlignment="1" applyProtection="1">
      <alignment horizontal="left" vertical="top"/>
    </xf>
    <xf numFmtId="3" fontId="7" fillId="6" borderId="1" xfId="0" applyNumberFormat="1" applyFont="1" applyFill="1" applyBorder="1" applyAlignment="1" applyProtection="1">
      <alignment horizontal="right" vertical="top"/>
    </xf>
    <xf numFmtId="4" fontId="7" fillId="6" borderId="1" xfId="0" applyNumberFormat="1" applyFont="1" applyFill="1" applyBorder="1" applyAlignment="1" applyProtection="1">
      <alignment horizontal="right" vertical="top"/>
    </xf>
    <xf numFmtId="4" fontId="1" fillId="0" borderId="0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49" fontId="7" fillId="0" borderId="3" xfId="0" applyNumberFormat="1" applyFont="1" applyFill="1" applyBorder="1" applyAlignment="1" applyProtection="1">
      <alignment horizontal="left" vertical="top"/>
    </xf>
    <xf numFmtId="49" fontId="7" fillId="0" borderId="8" xfId="0" applyNumberFormat="1" applyFont="1" applyFill="1" applyBorder="1" applyAlignment="1" applyProtection="1">
      <alignment horizontal="left" vertical="top"/>
    </xf>
    <xf numFmtId="49" fontId="7" fillId="0" borderId="4" xfId="0" applyNumberFormat="1" applyFont="1" applyFill="1" applyBorder="1" applyAlignment="1" applyProtection="1">
      <alignment horizontal="left" vertical="top"/>
    </xf>
    <xf numFmtId="0" fontId="3" fillId="0" borderId="3" xfId="0" applyNumberFormat="1" applyFont="1" applyFill="1" applyBorder="1" applyAlignment="1" applyProtection="1">
      <alignment horizontal="left" vertical="top"/>
    </xf>
    <xf numFmtId="0" fontId="3" fillId="0" borderId="8" xfId="0" applyNumberFormat="1" applyFont="1" applyFill="1" applyBorder="1" applyAlignment="1" applyProtection="1">
      <alignment horizontal="left" vertical="top"/>
    </xf>
    <xf numFmtId="0" fontId="3" fillId="0" borderId="4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8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6" fillId="0" borderId="5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indent="12"/>
    </xf>
    <xf numFmtId="0" fontId="6" fillId="0" borderId="2" xfId="0" applyNumberFormat="1" applyFont="1" applyFill="1" applyBorder="1" applyAlignment="1" applyProtection="1">
      <alignment horizontal="left" vertical="center" indent="12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top"/>
    </xf>
    <xf numFmtId="0" fontId="7" fillId="0" borderId="8" xfId="0" applyNumberFormat="1" applyFont="1" applyFill="1" applyBorder="1" applyAlignment="1" applyProtection="1">
      <alignment horizontal="left" vertical="top"/>
    </xf>
    <xf numFmtId="0" fontId="7" fillId="0" borderId="4" xfId="0" applyNumberFormat="1" applyFont="1" applyFill="1" applyBorder="1" applyAlignment="1" applyProtection="1">
      <alignment horizontal="left" vertical="top"/>
    </xf>
    <xf numFmtId="0" fontId="6" fillId="0" borderId="5" xfId="0" applyNumberFormat="1" applyFont="1" applyFill="1" applyBorder="1" applyAlignment="1" applyProtection="1">
      <alignment horizontal="left" vertical="center" wrapText="1" indent="1"/>
    </xf>
    <xf numFmtId="0" fontId="6" fillId="0" borderId="2" xfId="0" applyNumberFormat="1" applyFont="1" applyFill="1" applyBorder="1" applyAlignment="1" applyProtection="1">
      <alignment horizontal="left" vertical="center" wrapText="1" indent="1"/>
    </xf>
    <xf numFmtId="0" fontId="6" fillId="0" borderId="3" xfId="0" applyNumberFormat="1" applyFont="1" applyFill="1" applyBorder="1" applyAlignment="1" applyProtection="1">
      <alignment horizontal="left" vertical="top"/>
    </xf>
    <xf numFmtId="0" fontId="6" fillId="0" borderId="8" xfId="0" applyNumberFormat="1" applyFont="1" applyFill="1" applyBorder="1" applyAlignment="1" applyProtection="1">
      <alignment horizontal="left" vertical="top"/>
    </xf>
    <xf numFmtId="0" fontId="6" fillId="0" borderId="4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left" vertical="center" wrapText="1" indent="4"/>
    </xf>
    <xf numFmtId="0" fontId="6" fillId="0" borderId="8" xfId="0" applyNumberFormat="1" applyFont="1" applyFill="1" applyBorder="1" applyAlignment="1" applyProtection="1">
      <alignment horizontal="left" vertical="center" wrapText="1" indent="4"/>
    </xf>
    <xf numFmtId="0" fontId="6" fillId="0" borderId="4" xfId="0" applyNumberFormat="1" applyFont="1" applyFill="1" applyBorder="1" applyAlignment="1" applyProtection="1">
      <alignment horizontal="left" vertical="center" wrapText="1" indent="4"/>
    </xf>
    <xf numFmtId="0" fontId="3" fillId="0" borderId="13" xfId="0" applyNumberFormat="1" applyFont="1" applyFill="1" applyBorder="1" applyAlignment="1" applyProtection="1">
      <alignment horizontal="left" vertical="top"/>
    </xf>
    <xf numFmtId="0" fontId="3" fillId="0" borderId="14" xfId="0" applyNumberFormat="1" applyFont="1" applyFill="1" applyBorder="1" applyAlignment="1" applyProtection="1">
      <alignment horizontal="left" vertical="top"/>
    </xf>
    <xf numFmtId="0" fontId="3" fillId="0" borderId="15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left" vertical="top"/>
    </xf>
    <xf numFmtId="0" fontId="2" fillId="0" borderId="4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1"/>
  <sheetViews>
    <sheetView tabSelected="1" view="pageBreakPreview" topLeftCell="C1" zoomScaleNormal="100" zoomScaleSheetLayoutView="100" workbookViewId="0">
      <selection activeCell="H1" sqref="H1"/>
    </sheetView>
  </sheetViews>
  <sheetFormatPr defaultRowHeight="12.75"/>
  <cols>
    <col min="1" max="1" width="3.85546875" customWidth="1"/>
    <col min="2" max="2" width="61.7109375" customWidth="1"/>
    <col min="3" max="3" width="17.7109375" customWidth="1"/>
    <col min="4" max="4" width="10.85546875" customWidth="1"/>
    <col min="5" max="5" width="10.5703125" customWidth="1"/>
    <col min="6" max="7" width="12" customWidth="1"/>
    <col min="8" max="8" width="10.85546875" customWidth="1"/>
    <col min="9" max="9" width="9.5703125" customWidth="1"/>
    <col min="10" max="10" width="9.85546875" customWidth="1"/>
    <col min="11" max="11" width="9.5703125" customWidth="1"/>
    <col min="12" max="12" width="14.42578125" customWidth="1"/>
  </cols>
  <sheetData>
    <row r="1" spans="1:14" ht="57" customHeight="1">
      <c r="I1" s="139" t="s">
        <v>105</v>
      </c>
      <c r="J1" s="139"/>
      <c r="K1" s="139"/>
      <c r="L1" s="139"/>
    </row>
    <row r="2" spans="1:14">
      <c r="A2" s="4"/>
      <c r="B2" s="6" t="s">
        <v>65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>
      <c r="A3" s="111" t="s">
        <v>0</v>
      </c>
      <c r="B3" s="113" t="s">
        <v>1</v>
      </c>
      <c r="C3" s="115" t="s">
        <v>8</v>
      </c>
      <c r="D3" s="117" t="s">
        <v>9</v>
      </c>
      <c r="E3" s="118"/>
      <c r="F3" s="115" t="s">
        <v>12</v>
      </c>
      <c r="G3" s="130" t="s">
        <v>13</v>
      </c>
      <c r="H3" s="131"/>
      <c r="I3" s="131"/>
      <c r="J3" s="131"/>
      <c r="K3" s="132"/>
      <c r="L3" s="122" t="s">
        <v>34</v>
      </c>
    </row>
    <row r="4" spans="1:14">
      <c r="A4" s="112"/>
      <c r="B4" s="114"/>
      <c r="C4" s="116"/>
      <c r="D4" s="7" t="s">
        <v>10</v>
      </c>
      <c r="E4" s="8" t="s">
        <v>11</v>
      </c>
      <c r="F4" s="116"/>
      <c r="G4" s="7" t="s">
        <v>14</v>
      </c>
      <c r="H4" s="7" t="s">
        <v>15</v>
      </c>
      <c r="I4" s="7" t="s">
        <v>16</v>
      </c>
      <c r="J4" s="7" t="s">
        <v>17</v>
      </c>
      <c r="K4" s="9">
        <v>2015</v>
      </c>
      <c r="L4" s="123"/>
    </row>
    <row r="5" spans="1:14" s="14" customFormat="1">
      <c r="A5" s="15"/>
      <c r="B5" s="124" t="s">
        <v>2</v>
      </c>
      <c r="C5" s="125"/>
      <c r="D5" s="125"/>
      <c r="E5" s="126"/>
      <c r="F5" s="16">
        <f>SUM(F6:F7)</f>
        <v>20517661.300000001</v>
      </c>
      <c r="G5" s="16">
        <f t="shared" ref="G5:L5" si="0">SUM(G6:G7)</f>
        <v>8891064.8800000008</v>
      </c>
      <c r="H5" s="16">
        <f t="shared" si="0"/>
        <v>3886480</v>
      </c>
      <c r="I5" s="16">
        <f t="shared" si="0"/>
        <v>2126058</v>
      </c>
      <c r="J5" s="16">
        <f t="shared" si="0"/>
        <v>120142</v>
      </c>
      <c r="K5" s="16">
        <f t="shared" si="0"/>
        <v>10456</v>
      </c>
      <c r="L5" s="16">
        <f t="shared" si="0"/>
        <v>5796464</v>
      </c>
    </row>
    <row r="6" spans="1:14">
      <c r="A6" s="5"/>
      <c r="B6" s="119" t="s">
        <v>3</v>
      </c>
      <c r="C6" s="120"/>
      <c r="D6" s="120"/>
      <c r="E6" s="121"/>
      <c r="F6" s="17">
        <f t="shared" ref="F6:L7" si="1">SUM(F9,F104,F218)</f>
        <v>3011414.3</v>
      </c>
      <c r="G6" s="17">
        <f t="shared" si="1"/>
        <v>765372.88</v>
      </c>
      <c r="H6" s="17">
        <f t="shared" si="1"/>
        <v>721966</v>
      </c>
      <c r="I6" s="17">
        <f t="shared" si="1"/>
        <v>370149</v>
      </c>
      <c r="J6" s="17">
        <f t="shared" si="1"/>
        <v>109080</v>
      </c>
      <c r="K6" s="17">
        <f t="shared" si="1"/>
        <v>0</v>
      </c>
      <c r="L6" s="17">
        <f t="shared" si="1"/>
        <v>1528707</v>
      </c>
    </row>
    <row r="7" spans="1:14">
      <c r="A7" s="5"/>
      <c r="B7" s="119" t="s">
        <v>4</v>
      </c>
      <c r="C7" s="120"/>
      <c r="D7" s="120"/>
      <c r="E7" s="121"/>
      <c r="F7" s="17">
        <f t="shared" si="1"/>
        <v>17506247</v>
      </c>
      <c r="G7" s="17">
        <f t="shared" si="1"/>
        <v>8125692</v>
      </c>
      <c r="H7" s="17">
        <f t="shared" si="1"/>
        <v>3164514</v>
      </c>
      <c r="I7" s="17">
        <f t="shared" si="1"/>
        <v>1755909</v>
      </c>
      <c r="J7" s="17">
        <f t="shared" si="1"/>
        <v>11062</v>
      </c>
      <c r="K7" s="17">
        <f t="shared" si="1"/>
        <v>10456</v>
      </c>
      <c r="L7" s="17">
        <f t="shared" si="1"/>
        <v>4267757</v>
      </c>
    </row>
    <row r="8" spans="1:14" s="14" customFormat="1">
      <c r="A8" s="15"/>
      <c r="B8" s="124" t="s">
        <v>5</v>
      </c>
      <c r="C8" s="125"/>
      <c r="D8" s="125"/>
      <c r="E8" s="126"/>
      <c r="F8" s="16">
        <f>SUM(F9:F10)</f>
        <v>17627422</v>
      </c>
      <c r="G8" s="16">
        <f t="shared" ref="G8:L8" si="2">SUM(G9:G10)</f>
        <v>8190223</v>
      </c>
      <c r="H8" s="16">
        <f t="shared" si="2"/>
        <v>3221158</v>
      </c>
      <c r="I8" s="16">
        <f t="shared" si="2"/>
        <v>1755909</v>
      </c>
      <c r="J8" s="16">
        <f t="shared" si="2"/>
        <v>11062</v>
      </c>
      <c r="K8" s="16">
        <f t="shared" si="2"/>
        <v>10456</v>
      </c>
      <c r="L8" s="16">
        <f t="shared" si="2"/>
        <v>4347562</v>
      </c>
    </row>
    <row r="9" spans="1:14">
      <c r="A9" s="5"/>
      <c r="B9" s="119" t="s">
        <v>3</v>
      </c>
      <c r="C9" s="120"/>
      <c r="D9" s="120"/>
      <c r="E9" s="121"/>
      <c r="F9" s="17">
        <f>SUM(F12,F31,F35)</f>
        <v>121175</v>
      </c>
      <c r="G9" s="17">
        <f t="shared" ref="G9:L9" si="3">SUM(G12,G31,G35)</f>
        <v>64531</v>
      </c>
      <c r="H9" s="17">
        <f t="shared" si="3"/>
        <v>56644</v>
      </c>
      <c r="I9" s="17">
        <f t="shared" si="3"/>
        <v>0</v>
      </c>
      <c r="J9" s="17">
        <f t="shared" si="3"/>
        <v>0</v>
      </c>
      <c r="K9" s="17">
        <f t="shared" si="3"/>
        <v>0</v>
      </c>
      <c r="L9" s="17">
        <f t="shared" si="3"/>
        <v>79805</v>
      </c>
    </row>
    <row r="10" spans="1:14">
      <c r="A10" s="5"/>
      <c r="B10" s="119" t="s">
        <v>4</v>
      </c>
      <c r="C10" s="120"/>
      <c r="D10" s="120"/>
      <c r="E10" s="121"/>
      <c r="F10" s="17">
        <f>SUM(F13,F32,F36)</f>
        <v>17506247</v>
      </c>
      <c r="G10" s="17">
        <f t="shared" ref="G10:L10" si="4">SUM(G13,G32,G36)</f>
        <v>8125692</v>
      </c>
      <c r="H10" s="17">
        <f t="shared" si="4"/>
        <v>3164514</v>
      </c>
      <c r="I10" s="17">
        <f t="shared" si="4"/>
        <v>1755909</v>
      </c>
      <c r="J10" s="17">
        <f t="shared" si="4"/>
        <v>11062</v>
      </c>
      <c r="K10" s="17">
        <f t="shared" si="4"/>
        <v>10456</v>
      </c>
      <c r="L10" s="17">
        <f t="shared" si="4"/>
        <v>4267757</v>
      </c>
    </row>
    <row r="11" spans="1:14" s="14" customFormat="1" ht="25.5" customHeight="1">
      <c r="A11" s="15"/>
      <c r="B11" s="127" t="s">
        <v>6</v>
      </c>
      <c r="C11" s="128"/>
      <c r="D11" s="128"/>
      <c r="E11" s="129"/>
      <c r="F11" s="16">
        <f>SUM(F12:F13)</f>
        <v>10832710</v>
      </c>
      <c r="G11" s="16">
        <f t="shared" ref="G11:L11" si="5">SUM(G12:G13)</f>
        <v>6514581</v>
      </c>
      <c r="H11" s="16">
        <f t="shared" si="5"/>
        <v>1428000</v>
      </c>
      <c r="I11" s="16">
        <f t="shared" si="5"/>
        <v>1744242</v>
      </c>
      <c r="J11" s="16">
        <f t="shared" si="5"/>
        <v>0</v>
      </c>
      <c r="K11" s="16">
        <f t="shared" si="5"/>
        <v>0</v>
      </c>
      <c r="L11" s="16">
        <f t="shared" si="5"/>
        <v>3715327</v>
      </c>
    </row>
    <row r="12" spans="1:14">
      <c r="A12" s="5"/>
      <c r="B12" s="119" t="s">
        <v>3</v>
      </c>
      <c r="C12" s="120"/>
      <c r="D12" s="120"/>
      <c r="E12" s="121"/>
      <c r="F12" s="17">
        <f>SUM(F15,F21,F24)</f>
        <v>0</v>
      </c>
      <c r="G12" s="17">
        <f t="shared" ref="G12:L12" si="6">SUM(G15,G21,G24)</f>
        <v>0</v>
      </c>
      <c r="H12" s="17">
        <f t="shared" si="6"/>
        <v>0</v>
      </c>
      <c r="I12" s="17">
        <f t="shared" si="6"/>
        <v>0</v>
      </c>
      <c r="J12" s="17">
        <f t="shared" si="6"/>
        <v>0</v>
      </c>
      <c r="K12" s="17">
        <f t="shared" si="6"/>
        <v>0</v>
      </c>
      <c r="L12" s="17">
        <f t="shared" si="6"/>
        <v>0</v>
      </c>
    </row>
    <row r="13" spans="1:14">
      <c r="A13" s="5"/>
      <c r="B13" s="119" t="s">
        <v>4</v>
      </c>
      <c r="C13" s="120"/>
      <c r="D13" s="120"/>
      <c r="E13" s="121"/>
      <c r="F13" s="17">
        <f>SUM(F16,F22,F25)</f>
        <v>10832710</v>
      </c>
      <c r="G13" s="17">
        <f t="shared" ref="G13:L13" si="7">SUM(G16,G22,G25)</f>
        <v>6514581</v>
      </c>
      <c r="H13" s="17">
        <f t="shared" si="7"/>
        <v>1428000</v>
      </c>
      <c r="I13" s="17">
        <f t="shared" si="7"/>
        <v>1744242</v>
      </c>
      <c r="J13" s="17">
        <f t="shared" si="7"/>
        <v>0</v>
      </c>
      <c r="K13" s="17">
        <f t="shared" si="7"/>
        <v>0</v>
      </c>
      <c r="L13" s="17">
        <f t="shared" si="7"/>
        <v>3715327</v>
      </c>
    </row>
    <row r="14" spans="1:14" ht="38.25">
      <c r="A14" s="18">
        <v>1</v>
      </c>
      <c r="B14" s="19" t="s">
        <v>21</v>
      </c>
      <c r="C14" s="20" t="s">
        <v>23</v>
      </c>
      <c r="D14" s="18">
        <v>2010</v>
      </c>
      <c r="E14" s="18">
        <v>2011</v>
      </c>
      <c r="F14" s="21">
        <f>SUM(F15:F16)</f>
        <v>2506042</v>
      </c>
      <c r="G14" s="21">
        <f t="shared" ref="G14:L14" si="8">SUM(G15:G16)</f>
        <v>1452966</v>
      </c>
      <c r="H14" s="21">
        <f t="shared" si="8"/>
        <v>0</v>
      </c>
      <c r="I14" s="21">
        <f t="shared" si="8"/>
        <v>0</v>
      </c>
      <c r="J14" s="21">
        <f t="shared" si="8"/>
        <v>0</v>
      </c>
      <c r="K14" s="21">
        <f t="shared" si="8"/>
        <v>0</v>
      </c>
      <c r="L14" s="21">
        <f t="shared" si="8"/>
        <v>390085</v>
      </c>
      <c r="M14" t="s">
        <v>63</v>
      </c>
      <c r="N14" t="str">
        <f>IF(F14&gt;=SUM(G14:K14),"OK.","Błąd")</f>
        <v>OK.</v>
      </c>
    </row>
    <row r="15" spans="1:14">
      <c r="A15" s="5"/>
      <c r="B15" s="119" t="s">
        <v>3</v>
      </c>
      <c r="C15" s="120"/>
      <c r="D15" s="120"/>
      <c r="E15" s="121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</row>
    <row r="16" spans="1:14">
      <c r="A16" s="5"/>
      <c r="B16" s="119" t="s">
        <v>4</v>
      </c>
      <c r="C16" s="120"/>
      <c r="D16" s="120"/>
      <c r="E16" s="121"/>
      <c r="F16" s="17">
        <f>SUM(F17:F19)</f>
        <v>2506042</v>
      </c>
      <c r="G16" s="17">
        <f>SUM(G17:G19)</f>
        <v>1452966</v>
      </c>
      <c r="H16" s="17">
        <f t="shared" ref="H16:L16" si="9">SUM(H17:H19)</f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390085</v>
      </c>
    </row>
    <row r="17" spans="1:14" s="63" customFormat="1" hidden="1">
      <c r="A17" s="57"/>
      <c r="B17" s="58" t="s">
        <v>66</v>
      </c>
      <c r="C17" s="59"/>
      <c r="D17" s="60"/>
      <c r="E17" s="61"/>
      <c r="F17" s="62">
        <v>2116042</v>
      </c>
      <c r="G17" s="62">
        <v>1062881</v>
      </c>
      <c r="H17" s="62"/>
      <c r="I17" s="62"/>
      <c r="J17" s="62"/>
      <c r="K17" s="62"/>
      <c r="L17" s="62"/>
    </row>
    <row r="18" spans="1:14" s="63" customFormat="1" hidden="1">
      <c r="A18" s="57"/>
      <c r="B18" s="58" t="s">
        <v>67</v>
      </c>
      <c r="C18" s="59"/>
      <c r="D18" s="60"/>
      <c r="E18" s="61"/>
      <c r="F18" s="62">
        <v>390000</v>
      </c>
      <c r="G18" s="62">
        <v>390000</v>
      </c>
      <c r="H18" s="62"/>
      <c r="I18" s="62"/>
      <c r="J18" s="62"/>
      <c r="K18" s="62"/>
      <c r="L18" s="62">
        <v>390000</v>
      </c>
    </row>
    <row r="19" spans="1:14" s="63" customFormat="1" hidden="1">
      <c r="A19" s="57"/>
      <c r="B19" s="58" t="s">
        <v>103</v>
      </c>
      <c r="C19" s="59"/>
      <c r="D19" s="60"/>
      <c r="E19" s="61"/>
      <c r="F19" s="62">
        <v>0</v>
      </c>
      <c r="G19" s="62">
        <v>85</v>
      </c>
      <c r="H19" s="62">
        <v>0</v>
      </c>
      <c r="I19" s="62">
        <v>0</v>
      </c>
      <c r="J19" s="62">
        <v>0</v>
      </c>
      <c r="K19" s="62">
        <v>0</v>
      </c>
      <c r="L19" s="62">
        <v>85</v>
      </c>
      <c r="N19"/>
    </row>
    <row r="20" spans="1:14" ht="25.5" customHeight="1">
      <c r="A20" s="9">
        <v>2</v>
      </c>
      <c r="B20" s="22" t="s">
        <v>22</v>
      </c>
      <c r="C20" s="23" t="s">
        <v>23</v>
      </c>
      <c r="D20" s="9">
        <v>2011</v>
      </c>
      <c r="E20" s="9">
        <v>2013</v>
      </c>
      <c r="F20" s="17">
        <f>SUM(F21:F22)</f>
        <v>3325242</v>
      </c>
      <c r="G20" s="17">
        <f t="shared" ref="G20:L20" si="10">SUM(G21:G22)</f>
        <v>133000</v>
      </c>
      <c r="H20" s="17">
        <f t="shared" si="10"/>
        <v>1428000</v>
      </c>
      <c r="I20" s="17">
        <f>SUM(I21:I22)</f>
        <v>1744242</v>
      </c>
      <c r="J20" s="17">
        <f t="shared" si="10"/>
        <v>0</v>
      </c>
      <c r="K20" s="17">
        <f t="shared" si="10"/>
        <v>0</v>
      </c>
      <c r="L20" s="17">
        <f t="shared" si="10"/>
        <v>3305242</v>
      </c>
      <c r="N20" t="str">
        <f>IF(F20&gt;=SUM(G20:K20),"OK.","Błąd")</f>
        <v>OK.</v>
      </c>
    </row>
    <row r="21" spans="1:14">
      <c r="A21" s="5"/>
      <c r="B21" s="119" t="s">
        <v>3</v>
      </c>
      <c r="C21" s="120"/>
      <c r="D21" s="120"/>
      <c r="E21" s="121"/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N21" t="str">
        <f t="shared" ref="N21:N90" si="11">IF(F21&gt;=SUM(G21:K21),"OK.","Błąd")</f>
        <v>OK.</v>
      </c>
    </row>
    <row r="22" spans="1:14">
      <c r="A22" s="5"/>
      <c r="B22" s="119" t="s">
        <v>4</v>
      </c>
      <c r="C22" s="120"/>
      <c r="D22" s="120"/>
      <c r="E22" s="121"/>
      <c r="F22" s="17">
        <v>3325242</v>
      </c>
      <c r="G22" s="4">
        <v>133000</v>
      </c>
      <c r="H22" s="17">
        <v>1428000</v>
      </c>
      <c r="I22" s="17">
        <v>1744242</v>
      </c>
      <c r="J22" s="17">
        <v>0</v>
      </c>
      <c r="K22" s="17">
        <v>0</v>
      </c>
      <c r="L22" s="17">
        <v>3305242</v>
      </c>
      <c r="N22" t="str">
        <f t="shared" si="11"/>
        <v>OK.</v>
      </c>
    </row>
    <row r="23" spans="1:14" ht="25.5" customHeight="1">
      <c r="A23" s="18">
        <v>3</v>
      </c>
      <c r="B23" s="19" t="s">
        <v>24</v>
      </c>
      <c r="C23" s="18" t="s">
        <v>23</v>
      </c>
      <c r="D23" s="18">
        <v>2010</v>
      </c>
      <c r="E23" s="18">
        <v>2011</v>
      </c>
      <c r="F23" s="21">
        <f t="shared" ref="F23:L23" si="12">SUM(F24:F25)</f>
        <v>5001426</v>
      </c>
      <c r="G23" s="21">
        <f t="shared" si="12"/>
        <v>4928615</v>
      </c>
      <c r="H23" s="21">
        <f t="shared" si="12"/>
        <v>0</v>
      </c>
      <c r="I23" s="21">
        <f t="shared" si="12"/>
        <v>0</v>
      </c>
      <c r="J23" s="21">
        <f t="shared" si="12"/>
        <v>0</v>
      </c>
      <c r="K23" s="21">
        <f t="shared" si="12"/>
        <v>0</v>
      </c>
      <c r="L23" s="21">
        <f t="shared" si="12"/>
        <v>20000</v>
      </c>
      <c r="N23" t="str">
        <f t="shared" si="11"/>
        <v>OK.</v>
      </c>
    </row>
    <row r="24" spans="1:14">
      <c r="A24" s="5"/>
      <c r="B24" s="119" t="s">
        <v>3</v>
      </c>
      <c r="C24" s="120"/>
      <c r="D24" s="120"/>
      <c r="E24" s="121"/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N24" t="str">
        <f t="shared" si="11"/>
        <v>OK.</v>
      </c>
    </row>
    <row r="25" spans="1:14">
      <c r="A25" s="5"/>
      <c r="B25" s="102" t="s">
        <v>64</v>
      </c>
      <c r="C25" s="103"/>
      <c r="D25" s="103"/>
      <c r="E25" s="104"/>
      <c r="F25" s="17">
        <f>SUM(F26:F28)</f>
        <v>5001426</v>
      </c>
      <c r="G25" s="17">
        <f t="shared" ref="G25:L25" si="13">SUM(G26:G28)</f>
        <v>4928615</v>
      </c>
      <c r="H25" s="17">
        <f t="shared" si="13"/>
        <v>0</v>
      </c>
      <c r="I25" s="17">
        <f t="shared" si="13"/>
        <v>0</v>
      </c>
      <c r="J25" s="17">
        <f t="shared" si="13"/>
        <v>0</v>
      </c>
      <c r="K25" s="17">
        <f t="shared" si="13"/>
        <v>0</v>
      </c>
      <c r="L25" s="17">
        <f t="shared" si="13"/>
        <v>20000</v>
      </c>
      <c r="N25" t="str">
        <f t="shared" si="11"/>
        <v>OK.</v>
      </c>
    </row>
    <row r="26" spans="1:14" s="63" customFormat="1" hidden="1">
      <c r="A26" s="57"/>
      <c r="B26" s="58" t="s">
        <v>66</v>
      </c>
      <c r="C26" s="59"/>
      <c r="D26" s="60"/>
      <c r="E26" s="61"/>
      <c r="F26" s="62">
        <v>5001426</v>
      </c>
      <c r="G26" s="62">
        <v>2354000</v>
      </c>
      <c r="H26" s="62"/>
      <c r="I26" s="62"/>
      <c r="J26" s="62"/>
      <c r="K26" s="62"/>
      <c r="L26" s="62">
        <v>20000</v>
      </c>
      <c r="N26" t="str">
        <f t="shared" si="11"/>
        <v>OK.</v>
      </c>
    </row>
    <row r="27" spans="1:14" s="63" customFormat="1" hidden="1">
      <c r="A27" s="57"/>
      <c r="B27" s="58" t="s">
        <v>67</v>
      </c>
      <c r="C27" s="59"/>
      <c r="D27" s="60"/>
      <c r="E27" s="61"/>
      <c r="F27" s="62"/>
      <c r="G27" s="62">
        <v>2585000</v>
      </c>
      <c r="H27" s="62"/>
      <c r="I27" s="62"/>
      <c r="J27" s="62"/>
      <c r="K27" s="62"/>
      <c r="L27" s="62"/>
      <c r="N27"/>
    </row>
    <row r="28" spans="1:14" s="63" customFormat="1" hidden="1">
      <c r="A28" s="57"/>
      <c r="B28" s="58" t="s">
        <v>103</v>
      </c>
      <c r="C28" s="59"/>
      <c r="D28" s="60"/>
      <c r="E28" s="61"/>
      <c r="F28" s="62">
        <v>0</v>
      </c>
      <c r="G28" s="62">
        <v>-10385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N28"/>
    </row>
    <row r="29" spans="1:14">
      <c r="A29" s="1"/>
      <c r="B29" s="2"/>
      <c r="C29" s="56"/>
      <c r="D29" s="53"/>
      <c r="E29" s="53"/>
      <c r="F29" s="53"/>
      <c r="G29" s="53"/>
      <c r="H29" s="53"/>
      <c r="I29" s="53"/>
      <c r="J29" s="53"/>
      <c r="K29" s="53"/>
      <c r="L29" s="3"/>
      <c r="N29" t="str">
        <f t="shared" si="11"/>
        <v>OK.</v>
      </c>
    </row>
    <row r="30" spans="1:14" s="11" customFormat="1">
      <c r="A30" s="24"/>
      <c r="B30" s="108" t="s">
        <v>7</v>
      </c>
      <c r="C30" s="109"/>
      <c r="D30" s="109"/>
      <c r="E30" s="110"/>
      <c r="F30" s="25">
        <f>SUM(F31:F32)</f>
        <v>0</v>
      </c>
      <c r="G30" s="25">
        <f t="shared" ref="G30:L30" si="14">SUM(G31:G32)</f>
        <v>0</v>
      </c>
      <c r="H30" s="25">
        <f t="shared" si="14"/>
        <v>0</v>
      </c>
      <c r="I30" s="25">
        <f t="shared" si="14"/>
        <v>0</v>
      </c>
      <c r="J30" s="25">
        <f t="shared" si="14"/>
        <v>0</v>
      </c>
      <c r="K30" s="25">
        <f t="shared" si="14"/>
        <v>0</v>
      </c>
      <c r="L30" s="25">
        <f t="shared" si="14"/>
        <v>0</v>
      </c>
      <c r="N30" t="str">
        <f t="shared" si="11"/>
        <v>OK.</v>
      </c>
    </row>
    <row r="31" spans="1:14">
      <c r="A31" s="1"/>
      <c r="B31" s="105" t="s">
        <v>3</v>
      </c>
      <c r="C31" s="106"/>
      <c r="D31" s="106"/>
      <c r="E31" s="107"/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N31" t="str">
        <f t="shared" si="11"/>
        <v>OK.</v>
      </c>
    </row>
    <row r="32" spans="1:14">
      <c r="A32" s="1"/>
      <c r="B32" s="105" t="s">
        <v>4</v>
      </c>
      <c r="C32" s="106"/>
      <c r="D32" s="106"/>
      <c r="E32" s="107"/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N32" t="str">
        <f t="shared" si="11"/>
        <v>OK.</v>
      </c>
    </row>
    <row r="33" spans="1:14">
      <c r="A33" s="1"/>
      <c r="B33" s="2"/>
      <c r="C33" s="53"/>
      <c r="D33" s="53"/>
      <c r="E33" s="53"/>
      <c r="F33" s="53"/>
      <c r="G33" s="53"/>
      <c r="H33" s="53"/>
      <c r="I33" s="53"/>
      <c r="J33" s="53"/>
      <c r="K33" s="53"/>
      <c r="L33" s="3"/>
      <c r="N33" t="str">
        <f t="shared" si="11"/>
        <v>OK.</v>
      </c>
    </row>
    <row r="34" spans="1:14" s="14" customFormat="1">
      <c r="A34" s="24"/>
      <c r="B34" s="136" t="s">
        <v>18</v>
      </c>
      <c r="C34" s="137"/>
      <c r="D34" s="137"/>
      <c r="E34" s="138"/>
      <c r="F34" s="27">
        <f>SUM(F35:F36)</f>
        <v>6794712</v>
      </c>
      <c r="G34" s="27">
        <f t="shared" ref="G34:L34" si="15">SUM(G35:G36)</f>
        <v>1675642</v>
      </c>
      <c r="H34" s="27">
        <f t="shared" si="15"/>
        <v>1793158</v>
      </c>
      <c r="I34" s="27">
        <f t="shared" si="15"/>
        <v>11667</v>
      </c>
      <c r="J34" s="27">
        <f t="shared" si="15"/>
        <v>11062</v>
      </c>
      <c r="K34" s="27">
        <f t="shared" si="15"/>
        <v>10456</v>
      </c>
      <c r="L34" s="27">
        <f t="shared" si="15"/>
        <v>632235</v>
      </c>
      <c r="N34" t="str">
        <f t="shared" si="11"/>
        <v>OK.</v>
      </c>
    </row>
    <row r="35" spans="1:14">
      <c r="A35" s="28"/>
      <c r="B35" s="105" t="s">
        <v>3</v>
      </c>
      <c r="C35" s="106"/>
      <c r="D35" s="106"/>
      <c r="E35" s="107"/>
      <c r="F35" s="29">
        <f>SUM(F38,F44,F44,F49,F54,F59,F88,F64,F67,F70,F75,F80,F85,F93,F98)</f>
        <v>121175</v>
      </c>
      <c r="G35" s="29">
        <f t="shared" ref="G35:L35" si="16">SUM(G38,G44,G44,G49,G54,G59,G88,G64,G67,G70,G75,G80,G85,G93,G98)</f>
        <v>64531</v>
      </c>
      <c r="H35" s="29">
        <f t="shared" si="16"/>
        <v>56644</v>
      </c>
      <c r="I35" s="29">
        <f t="shared" si="16"/>
        <v>0</v>
      </c>
      <c r="J35" s="29">
        <f t="shared" si="16"/>
        <v>0</v>
      </c>
      <c r="K35" s="29">
        <f t="shared" si="16"/>
        <v>0</v>
      </c>
      <c r="L35" s="29">
        <f t="shared" si="16"/>
        <v>79805</v>
      </c>
      <c r="N35" t="str">
        <f t="shared" si="11"/>
        <v>OK.</v>
      </c>
    </row>
    <row r="36" spans="1:14">
      <c r="A36" s="28"/>
      <c r="B36" s="105" t="s">
        <v>4</v>
      </c>
      <c r="C36" s="106"/>
      <c r="D36" s="106"/>
      <c r="E36" s="107"/>
      <c r="F36" s="29">
        <f>SUM(F39,F65,F50,F55,F60,F89,F68,F71,F45,F76,F81,F86,F94,F99)</f>
        <v>6673537</v>
      </c>
      <c r="G36" s="29">
        <f t="shared" ref="G36:L36" si="17">SUM(G39,G65,G50,G55,G60,G89,G68,G71,G45,G76,G81,G86,G94,G99)</f>
        <v>1611111</v>
      </c>
      <c r="H36" s="29">
        <f t="shared" si="17"/>
        <v>1736514</v>
      </c>
      <c r="I36" s="29">
        <f t="shared" si="17"/>
        <v>11667</v>
      </c>
      <c r="J36" s="29">
        <f t="shared" si="17"/>
        <v>11062</v>
      </c>
      <c r="K36" s="29">
        <f t="shared" si="17"/>
        <v>10456</v>
      </c>
      <c r="L36" s="29">
        <f t="shared" si="17"/>
        <v>552430</v>
      </c>
      <c r="N36" t="str">
        <f t="shared" si="11"/>
        <v>OK.</v>
      </c>
    </row>
    <row r="37" spans="1:14" s="14" customFormat="1">
      <c r="A37" s="30">
        <v>1</v>
      </c>
      <c r="B37" s="11" t="s">
        <v>25</v>
      </c>
      <c r="C37" s="30" t="s">
        <v>23</v>
      </c>
      <c r="D37" s="31">
        <v>2003</v>
      </c>
      <c r="E37" s="31">
        <v>2012</v>
      </c>
      <c r="F37" s="32">
        <f>SUM(F38:F39)</f>
        <v>365620</v>
      </c>
      <c r="G37" s="32">
        <f t="shared" ref="G37:L37" si="18">SUM(G38:G39)</f>
        <v>0</v>
      </c>
      <c r="H37" s="32">
        <f t="shared" si="18"/>
        <v>100000</v>
      </c>
      <c r="I37" s="32">
        <f t="shared" si="18"/>
        <v>0</v>
      </c>
      <c r="J37" s="32">
        <f t="shared" si="18"/>
        <v>0</v>
      </c>
      <c r="K37" s="32">
        <f t="shared" si="18"/>
        <v>0</v>
      </c>
      <c r="L37" s="32">
        <f t="shared" si="18"/>
        <v>0</v>
      </c>
      <c r="N37" t="str">
        <f t="shared" si="11"/>
        <v>OK.</v>
      </c>
    </row>
    <row r="38" spans="1:14">
      <c r="A38" s="28"/>
      <c r="B38" s="105" t="s">
        <v>3</v>
      </c>
      <c r="C38" s="106"/>
      <c r="D38" s="106"/>
      <c r="E38" s="107"/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N38" t="str">
        <f t="shared" si="11"/>
        <v>OK.</v>
      </c>
    </row>
    <row r="39" spans="1:14">
      <c r="A39" s="28"/>
      <c r="B39" s="105" t="s">
        <v>4</v>
      </c>
      <c r="C39" s="106"/>
      <c r="D39" s="106"/>
      <c r="E39" s="107"/>
      <c r="F39" s="29">
        <f>SUM(F40:F41)</f>
        <v>365620</v>
      </c>
      <c r="G39" s="29">
        <f>SUM(G40:G42)</f>
        <v>0</v>
      </c>
      <c r="H39" s="29">
        <f>SUM(H40:H42)</f>
        <v>100000</v>
      </c>
      <c r="I39" s="29">
        <f t="shared" ref="I39:K39" si="19">SUM(I40:I42)</f>
        <v>0</v>
      </c>
      <c r="J39" s="29">
        <f t="shared" si="19"/>
        <v>0</v>
      </c>
      <c r="K39" s="29">
        <f t="shared" si="19"/>
        <v>0</v>
      </c>
      <c r="L39" s="29">
        <f t="shared" ref="L39" si="20">SUM(L40:L41)</f>
        <v>0</v>
      </c>
      <c r="N39" t="str">
        <f t="shared" si="11"/>
        <v>OK.</v>
      </c>
    </row>
    <row r="40" spans="1:14" s="63" customFormat="1" hidden="1">
      <c r="A40" s="57"/>
      <c r="B40" s="58" t="s">
        <v>66</v>
      </c>
      <c r="C40" s="59"/>
      <c r="D40" s="60"/>
      <c r="E40" s="61"/>
      <c r="F40" s="62">
        <v>365620</v>
      </c>
      <c r="G40" s="62">
        <v>100000</v>
      </c>
      <c r="H40" s="62">
        <v>0</v>
      </c>
      <c r="I40" s="62"/>
      <c r="J40" s="62"/>
      <c r="K40" s="62"/>
      <c r="L40" s="62">
        <v>0</v>
      </c>
      <c r="N40" t="str">
        <f t="shared" si="11"/>
        <v>OK.</v>
      </c>
    </row>
    <row r="41" spans="1:14" s="63" customFormat="1" hidden="1">
      <c r="A41" s="57"/>
      <c r="B41" s="58" t="s">
        <v>67</v>
      </c>
      <c r="C41" s="59"/>
      <c r="D41" s="60"/>
      <c r="E41" s="61"/>
      <c r="F41" s="62">
        <f>SUM(G41:L41)</f>
        <v>0</v>
      </c>
      <c r="G41" s="62">
        <v>-50000</v>
      </c>
      <c r="H41" s="62">
        <v>50000</v>
      </c>
      <c r="I41" s="62"/>
      <c r="J41" s="62"/>
      <c r="K41" s="62"/>
      <c r="L41" s="62">
        <v>0</v>
      </c>
      <c r="N41" t="str">
        <f t="shared" si="11"/>
        <v>OK.</v>
      </c>
    </row>
    <row r="42" spans="1:14" s="63" customFormat="1" hidden="1">
      <c r="A42" s="57"/>
      <c r="B42" s="58" t="s">
        <v>102</v>
      </c>
      <c r="C42" s="59"/>
      <c r="D42" s="60"/>
      <c r="E42" s="61"/>
      <c r="F42" s="62">
        <f>SUM(G42:L42)</f>
        <v>0</v>
      </c>
      <c r="G42" s="62">
        <v>-50000</v>
      </c>
      <c r="H42" s="62">
        <v>50000</v>
      </c>
      <c r="I42" s="62"/>
      <c r="J42" s="62"/>
      <c r="K42" s="62"/>
      <c r="L42" s="62">
        <v>0</v>
      </c>
      <c r="N42" t="str">
        <f t="shared" ref="N42" si="21">IF(F42&gt;=SUM(G42:K42),"OK.","Błąd")</f>
        <v>OK.</v>
      </c>
    </row>
    <row r="43" spans="1:14" s="14" customFormat="1">
      <c r="A43" s="24">
        <v>2</v>
      </c>
      <c r="B43" s="11" t="s">
        <v>69</v>
      </c>
      <c r="C43" s="30" t="s">
        <v>23</v>
      </c>
      <c r="D43" s="31">
        <v>2010</v>
      </c>
      <c r="E43" s="31">
        <v>2011</v>
      </c>
      <c r="F43" s="32">
        <f>SUM(F44:F45)</f>
        <v>1341000</v>
      </c>
      <c r="G43" s="32">
        <f t="shared" ref="G43:L43" si="22">SUM(G44:G45)</f>
        <v>191342</v>
      </c>
      <c r="H43" s="32">
        <f t="shared" si="22"/>
        <v>0</v>
      </c>
      <c r="I43" s="32">
        <f t="shared" si="22"/>
        <v>0</v>
      </c>
      <c r="J43" s="32">
        <f t="shared" si="22"/>
        <v>0</v>
      </c>
      <c r="K43" s="32">
        <f t="shared" si="22"/>
        <v>0</v>
      </c>
      <c r="L43" s="32">
        <f t="shared" si="22"/>
        <v>0</v>
      </c>
      <c r="N43" t="str">
        <f t="shared" si="11"/>
        <v>OK.</v>
      </c>
    </row>
    <row r="44" spans="1:14">
      <c r="A44" s="28"/>
      <c r="B44" s="105" t="s">
        <v>3</v>
      </c>
      <c r="C44" s="106"/>
      <c r="D44" s="106"/>
      <c r="E44" s="107"/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N44" t="str">
        <f t="shared" si="11"/>
        <v>OK.</v>
      </c>
    </row>
    <row r="45" spans="1:14">
      <c r="A45" s="28"/>
      <c r="B45" s="105" t="s">
        <v>4</v>
      </c>
      <c r="C45" s="106"/>
      <c r="D45" s="106"/>
      <c r="E45" s="107"/>
      <c r="F45" s="29">
        <f>SUM(F46:F47)</f>
        <v>1341000</v>
      </c>
      <c r="G45" s="29">
        <f t="shared" ref="G45" si="23">SUM(G46:G47)</f>
        <v>191342</v>
      </c>
      <c r="H45" s="29">
        <f t="shared" ref="H45" si="24">SUM(H46:H47)</f>
        <v>0</v>
      </c>
      <c r="I45" s="29">
        <f t="shared" ref="I45" si="25">SUM(I46:I47)</f>
        <v>0</v>
      </c>
      <c r="J45" s="29">
        <f t="shared" ref="J45" si="26">SUM(J46:J47)</f>
        <v>0</v>
      </c>
      <c r="K45" s="29">
        <f t="shared" ref="K45" si="27">SUM(K46:K47)</f>
        <v>0</v>
      </c>
      <c r="L45" s="29">
        <f t="shared" ref="L45" si="28">SUM(L46:L47)</f>
        <v>0</v>
      </c>
      <c r="N45" t="str">
        <f t="shared" si="11"/>
        <v>OK.</v>
      </c>
    </row>
    <row r="46" spans="1:14" s="63" customFormat="1" hidden="1">
      <c r="A46" s="57"/>
      <c r="B46" s="58" t="s">
        <v>66</v>
      </c>
      <c r="C46" s="59"/>
      <c r="D46" s="60"/>
      <c r="E46" s="61"/>
      <c r="F46" s="62">
        <v>1341000</v>
      </c>
      <c r="G46" s="62">
        <v>0</v>
      </c>
      <c r="H46" s="62">
        <v>0</v>
      </c>
      <c r="I46" s="62"/>
      <c r="J46" s="62"/>
      <c r="K46" s="62"/>
      <c r="L46" s="62">
        <v>0</v>
      </c>
      <c r="N46" t="str">
        <f t="shared" si="11"/>
        <v>OK.</v>
      </c>
    </row>
    <row r="47" spans="1:14" s="63" customFormat="1" hidden="1">
      <c r="A47" s="57"/>
      <c r="B47" s="58" t="s">
        <v>67</v>
      </c>
      <c r="C47" s="59"/>
      <c r="D47" s="60"/>
      <c r="E47" s="61"/>
      <c r="F47" s="62"/>
      <c r="G47" s="62">
        <v>191342</v>
      </c>
      <c r="H47" s="62">
        <v>0</v>
      </c>
      <c r="I47" s="62"/>
      <c r="J47" s="62"/>
      <c r="K47" s="62"/>
      <c r="L47" s="62">
        <v>0</v>
      </c>
      <c r="N47"/>
    </row>
    <row r="48" spans="1:14" s="14" customFormat="1">
      <c r="A48" s="24">
        <v>3</v>
      </c>
      <c r="B48" s="11" t="s">
        <v>70</v>
      </c>
      <c r="C48" s="30" t="s">
        <v>23</v>
      </c>
      <c r="D48" s="31">
        <v>2010</v>
      </c>
      <c r="E48" s="31">
        <v>2011</v>
      </c>
      <c r="F48" s="32">
        <f>SUM(F49:F50)</f>
        <v>63440</v>
      </c>
      <c r="G48" s="32">
        <f t="shared" ref="G48:L48" si="29">SUM(G49:G50)</f>
        <v>63440</v>
      </c>
      <c r="H48" s="32">
        <f t="shared" si="29"/>
        <v>0</v>
      </c>
      <c r="I48" s="32">
        <f t="shared" si="29"/>
        <v>0</v>
      </c>
      <c r="J48" s="32">
        <f t="shared" si="29"/>
        <v>0</v>
      </c>
      <c r="K48" s="32">
        <f t="shared" si="29"/>
        <v>0</v>
      </c>
      <c r="L48" s="32">
        <f t="shared" si="29"/>
        <v>0</v>
      </c>
      <c r="N48" t="str">
        <f t="shared" si="11"/>
        <v>OK.</v>
      </c>
    </row>
    <row r="49" spans="1:14">
      <c r="A49" s="28"/>
      <c r="B49" s="105" t="s">
        <v>3</v>
      </c>
      <c r="C49" s="106"/>
      <c r="D49" s="106"/>
      <c r="E49" s="107"/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N49" t="str">
        <f t="shared" si="11"/>
        <v>OK.</v>
      </c>
    </row>
    <row r="50" spans="1:14">
      <c r="A50" s="28"/>
      <c r="B50" s="105" t="s">
        <v>4</v>
      </c>
      <c r="C50" s="106"/>
      <c r="D50" s="106"/>
      <c r="E50" s="107"/>
      <c r="F50" s="29">
        <f>SUM(F51:F52)</f>
        <v>63440</v>
      </c>
      <c r="G50" s="29">
        <f t="shared" ref="G50:L50" si="30">SUM(G51:G52)</f>
        <v>63440</v>
      </c>
      <c r="H50" s="29">
        <f t="shared" si="30"/>
        <v>0</v>
      </c>
      <c r="I50" s="29">
        <f t="shared" si="30"/>
        <v>0</v>
      </c>
      <c r="J50" s="29">
        <f t="shared" si="30"/>
        <v>0</v>
      </c>
      <c r="K50" s="29">
        <f t="shared" si="30"/>
        <v>0</v>
      </c>
      <c r="L50" s="29">
        <f t="shared" si="30"/>
        <v>0</v>
      </c>
      <c r="N50" t="str">
        <f t="shared" si="11"/>
        <v>OK.</v>
      </c>
    </row>
    <row r="51" spans="1:14" s="63" customFormat="1" hidden="1">
      <c r="A51" s="57"/>
      <c r="B51" s="58" t="s">
        <v>66</v>
      </c>
      <c r="C51" s="59"/>
      <c r="D51" s="60"/>
      <c r="E51" s="61"/>
      <c r="F51" s="62">
        <v>0</v>
      </c>
      <c r="G51" s="62">
        <v>0</v>
      </c>
      <c r="H51" s="62">
        <v>0</v>
      </c>
      <c r="I51" s="62"/>
      <c r="J51" s="62"/>
      <c r="K51" s="62"/>
      <c r="L51" s="62">
        <v>0</v>
      </c>
      <c r="N51" t="str">
        <f t="shared" si="11"/>
        <v>OK.</v>
      </c>
    </row>
    <row r="52" spans="1:14" s="63" customFormat="1" hidden="1">
      <c r="A52" s="57"/>
      <c r="B52" s="58" t="s">
        <v>67</v>
      </c>
      <c r="C52" s="59"/>
      <c r="D52" s="60"/>
      <c r="E52" s="61"/>
      <c r="F52" s="62">
        <v>63440</v>
      </c>
      <c r="G52" s="62">
        <v>63440</v>
      </c>
      <c r="H52" s="62">
        <v>0</v>
      </c>
      <c r="I52" s="62"/>
      <c r="J52" s="62"/>
      <c r="K52" s="62"/>
      <c r="L52" s="62">
        <v>0</v>
      </c>
      <c r="N52" t="str">
        <f t="shared" si="11"/>
        <v>OK.</v>
      </c>
    </row>
    <row r="53" spans="1:14" s="14" customFormat="1">
      <c r="A53" s="24">
        <v>4</v>
      </c>
      <c r="B53" s="11" t="s">
        <v>71</v>
      </c>
      <c r="C53" s="30" t="s">
        <v>23</v>
      </c>
      <c r="D53" s="31">
        <v>2010</v>
      </c>
      <c r="E53" s="31">
        <v>2011</v>
      </c>
      <c r="F53" s="32">
        <f>SUM(F54:F55)</f>
        <v>64660</v>
      </c>
      <c r="G53" s="32">
        <f t="shared" ref="G53:L53" si="31">SUM(G54:G55)</f>
        <v>64660</v>
      </c>
      <c r="H53" s="32">
        <f t="shared" si="31"/>
        <v>0</v>
      </c>
      <c r="I53" s="32">
        <f t="shared" si="31"/>
        <v>0</v>
      </c>
      <c r="J53" s="32">
        <f t="shared" si="31"/>
        <v>0</v>
      </c>
      <c r="K53" s="32">
        <f t="shared" si="31"/>
        <v>0</v>
      </c>
      <c r="L53" s="32">
        <f t="shared" si="31"/>
        <v>0</v>
      </c>
      <c r="N53" t="str">
        <f t="shared" si="11"/>
        <v>OK.</v>
      </c>
    </row>
    <row r="54" spans="1:14">
      <c r="A54" s="28"/>
      <c r="B54" s="105" t="s">
        <v>3</v>
      </c>
      <c r="C54" s="106"/>
      <c r="D54" s="106"/>
      <c r="E54" s="107"/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N54" t="str">
        <f t="shared" si="11"/>
        <v>OK.</v>
      </c>
    </row>
    <row r="55" spans="1:14">
      <c r="A55" s="28"/>
      <c r="B55" s="105" t="s">
        <v>4</v>
      </c>
      <c r="C55" s="106"/>
      <c r="D55" s="106"/>
      <c r="E55" s="107"/>
      <c r="F55" s="29">
        <f>SUM(F56:F57)</f>
        <v>64660</v>
      </c>
      <c r="G55" s="29">
        <f t="shared" ref="G55:L55" si="32">SUM(G56:G57)</f>
        <v>64660</v>
      </c>
      <c r="H55" s="29">
        <f t="shared" si="32"/>
        <v>0</v>
      </c>
      <c r="I55" s="29">
        <f t="shared" si="32"/>
        <v>0</v>
      </c>
      <c r="J55" s="29">
        <f t="shared" si="32"/>
        <v>0</v>
      </c>
      <c r="K55" s="29">
        <f t="shared" si="32"/>
        <v>0</v>
      </c>
      <c r="L55" s="29">
        <f t="shared" si="32"/>
        <v>0</v>
      </c>
      <c r="N55" t="str">
        <f t="shared" si="11"/>
        <v>OK.</v>
      </c>
    </row>
    <row r="56" spans="1:14" s="63" customFormat="1" hidden="1">
      <c r="A56" s="57"/>
      <c r="B56" s="58" t="s">
        <v>66</v>
      </c>
      <c r="C56" s="59"/>
      <c r="D56" s="60"/>
      <c r="E56" s="61"/>
      <c r="F56" s="62">
        <v>0</v>
      </c>
      <c r="G56" s="62">
        <v>0</v>
      </c>
      <c r="H56" s="62">
        <v>0</v>
      </c>
      <c r="I56" s="62"/>
      <c r="J56" s="62"/>
      <c r="K56" s="62"/>
      <c r="L56" s="62">
        <v>0</v>
      </c>
      <c r="N56" t="str">
        <f t="shared" si="11"/>
        <v>OK.</v>
      </c>
    </row>
    <row r="57" spans="1:14" s="63" customFormat="1" hidden="1">
      <c r="A57" s="57"/>
      <c r="B57" s="58" t="s">
        <v>67</v>
      </c>
      <c r="C57" s="59"/>
      <c r="D57" s="60"/>
      <c r="E57" s="61"/>
      <c r="F57" s="62">
        <v>64660</v>
      </c>
      <c r="G57" s="62">
        <v>64660</v>
      </c>
      <c r="H57" s="62">
        <v>0</v>
      </c>
      <c r="I57" s="62"/>
      <c r="J57" s="62"/>
      <c r="K57" s="62"/>
      <c r="L57" s="62">
        <v>0</v>
      </c>
      <c r="N57" t="str">
        <f t="shared" si="11"/>
        <v>OK.</v>
      </c>
    </row>
    <row r="58" spans="1:14" s="14" customFormat="1">
      <c r="A58" s="24">
        <v>5</v>
      </c>
      <c r="B58" s="11" t="s">
        <v>72</v>
      </c>
      <c r="C58" s="30" t="s">
        <v>23</v>
      </c>
      <c r="D58" s="31">
        <v>2010</v>
      </c>
      <c r="E58" s="31">
        <v>2011</v>
      </c>
      <c r="F58" s="32">
        <f>SUM(F59:F60)</f>
        <v>16970</v>
      </c>
      <c r="G58" s="32">
        <f t="shared" ref="G58:L58" si="33">SUM(G59:G60)</f>
        <v>16970</v>
      </c>
      <c r="H58" s="32">
        <f t="shared" si="33"/>
        <v>0</v>
      </c>
      <c r="I58" s="32">
        <f t="shared" si="33"/>
        <v>0</v>
      </c>
      <c r="J58" s="32">
        <f t="shared" si="33"/>
        <v>0</v>
      </c>
      <c r="K58" s="32">
        <f t="shared" si="33"/>
        <v>0</v>
      </c>
      <c r="L58" s="32">
        <f t="shared" si="33"/>
        <v>0</v>
      </c>
      <c r="N58" t="str">
        <f t="shared" si="11"/>
        <v>OK.</v>
      </c>
    </row>
    <row r="59" spans="1:14">
      <c r="A59" s="28"/>
      <c r="B59" s="105" t="s">
        <v>3</v>
      </c>
      <c r="C59" s="106"/>
      <c r="D59" s="106"/>
      <c r="E59" s="107"/>
      <c r="F59" s="29">
        <f>SUM(F61:F62)</f>
        <v>16970</v>
      </c>
      <c r="G59" s="29">
        <f t="shared" ref="G59:L59" si="34">SUM(G61:G62)</f>
        <v>16970</v>
      </c>
      <c r="H59" s="29">
        <f t="shared" si="34"/>
        <v>0</v>
      </c>
      <c r="I59" s="29">
        <f t="shared" si="34"/>
        <v>0</v>
      </c>
      <c r="J59" s="29">
        <f t="shared" si="34"/>
        <v>0</v>
      </c>
      <c r="K59" s="29">
        <f t="shared" si="34"/>
        <v>0</v>
      </c>
      <c r="L59" s="29">
        <f t="shared" si="34"/>
        <v>0</v>
      </c>
      <c r="N59" t="str">
        <f t="shared" si="11"/>
        <v>OK.</v>
      </c>
    </row>
    <row r="60" spans="1:14">
      <c r="A60" s="28"/>
      <c r="B60" s="105" t="s">
        <v>4</v>
      </c>
      <c r="C60" s="106"/>
      <c r="D60" s="106"/>
      <c r="E60" s="107"/>
      <c r="F60" s="29">
        <v>0</v>
      </c>
      <c r="G60" s="29">
        <v>0</v>
      </c>
      <c r="H60" s="29">
        <f t="shared" ref="H60:L60" si="35">SUM(H61:H62)</f>
        <v>0</v>
      </c>
      <c r="I60" s="29">
        <f t="shared" si="35"/>
        <v>0</v>
      </c>
      <c r="J60" s="29">
        <f t="shared" si="35"/>
        <v>0</v>
      </c>
      <c r="K60" s="29">
        <f t="shared" si="35"/>
        <v>0</v>
      </c>
      <c r="L60" s="29">
        <f t="shared" si="35"/>
        <v>0</v>
      </c>
      <c r="N60" t="str">
        <f t="shared" si="11"/>
        <v>OK.</v>
      </c>
    </row>
    <row r="61" spans="1:14" s="63" customFormat="1" hidden="1">
      <c r="A61" s="57"/>
      <c r="B61" s="58" t="s">
        <v>66</v>
      </c>
      <c r="C61" s="59"/>
      <c r="D61" s="60"/>
      <c r="E61" s="61"/>
      <c r="F61" s="62">
        <v>0</v>
      </c>
      <c r="G61" s="62">
        <v>0</v>
      </c>
      <c r="H61" s="62">
        <v>0</v>
      </c>
      <c r="I61" s="62"/>
      <c r="J61" s="62"/>
      <c r="K61" s="62"/>
      <c r="L61" s="62">
        <v>0</v>
      </c>
      <c r="N61" t="str">
        <f t="shared" si="11"/>
        <v>OK.</v>
      </c>
    </row>
    <row r="62" spans="1:14" s="63" customFormat="1" hidden="1">
      <c r="A62" s="57"/>
      <c r="B62" s="58" t="s">
        <v>67</v>
      </c>
      <c r="C62" s="59"/>
      <c r="D62" s="60"/>
      <c r="E62" s="61"/>
      <c r="F62" s="62">
        <v>16970</v>
      </c>
      <c r="G62" s="62">
        <v>16970</v>
      </c>
      <c r="H62" s="62">
        <v>0</v>
      </c>
      <c r="I62" s="62"/>
      <c r="J62" s="62"/>
      <c r="K62" s="62"/>
      <c r="L62" s="62">
        <v>0</v>
      </c>
      <c r="N62" t="str">
        <f t="shared" si="11"/>
        <v>OK.</v>
      </c>
    </row>
    <row r="63" spans="1:14" s="14" customFormat="1" ht="22.5">
      <c r="A63" s="24">
        <v>6</v>
      </c>
      <c r="B63" s="33" t="s">
        <v>26</v>
      </c>
      <c r="C63" s="24" t="s">
        <v>23</v>
      </c>
      <c r="D63" s="34">
        <v>2010</v>
      </c>
      <c r="E63" s="34">
        <v>2011</v>
      </c>
      <c r="F63" s="27">
        <f>SUM(F64:F65)</f>
        <v>50000</v>
      </c>
      <c r="G63" s="27">
        <f t="shared" ref="G63:L63" si="36">SUM(G64:G65)</f>
        <v>18600</v>
      </c>
      <c r="H63" s="27">
        <f t="shared" si="36"/>
        <v>0</v>
      </c>
      <c r="I63" s="27">
        <f t="shared" si="36"/>
        <v>0</v>
      </c>
      <c r="J63" s="27">
        <f t="shared" si="36"/>
        <v>0</v>
      </c>
      <c r="K63" s="27">
        <f t="shared" si="36"/>
        <v>0</v>
      </c>
      <c r="L63" s="27">
        <f t="shared" si="36"/>
        <v>0</v>
      </c>
      <c r="N63" t="str">
        <f t="shared" si="11"/>
        <v>OK.</v>
      </c>
    </row>
    <row r="64" spans="1:14">
      <c r="A64" s="28"/>
      <c r="B64" s="105" t="s">
        <v>3</v>
      </c>
      <c r="C64" s="106"/>
      <c r="D64" s="106"/>
      <c r="E64" s="107"/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N64" t="str">
        <f t="shared" si="11"/>
        <v>OK.</v>
      </c>
    </row>
    <row r="65" spans="1:14">
      <c r="A65" s="28"/>
      <c r="B65" s="105" t="s">
        <v>4</v>
      </c>
      <c r="C65" s="106"/>
      <c r="D65" s="106"/>
      <c r="E65" s="107"/>
      <c r="F65" s="29">
        <v>50000</v>
      </c>
      <c r="G65" s="29">
        <v>18600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N65" t="str">
        <f t="shared" si="11"/>
        <v>OK.</v>
      </c>
    </row>
    <row r="66" spans="1:14" s="14" customFormat="1">
      <c r="A66" s="35">
        <v>7</v>
      </c>
      <c r="B66" s="11" t="s">
        <v>27</v>
      </c>
      <c r="C66" s="36" t="s">
        <v>23</v>
      </c>
      <c r="D66" s="37">
        <v>2005</v>
      </c>
      <c r="E66" s="37">
        <v>2012</v>
      </c>
      <c r="F66" s="38">
        <f>SUM(F67:F68)</f>
        <v>568627</v>
      </c>
      <c r="G66" s="38">
        <f t="shared" ref="G66:L66" si="37">SUM(G67:G68)</f>
        <v>60000</v>
      </c>
      <c r="H66" s="38">
        <f t="shared" si="37"/>
        <v>410523</v>
      </c>
      <c r="I66" s="38">
        <f t="shared" si="37"/>
        <v>0</v>
      </c>
      <c r="J66" s="38">
        <f t="shared" si="37"/>
        <v>0</v>
      </c>
      <c r="K66" s="38">
        <f t="shared" si="37"/>
        <v>0</v>
      </c>
      <c r="L66" s="38">
        <f t="shared" si="37"/>
        <v>470523</v>
      </c>
      <c r="N66" t="str">
        <f t="shared" si="11"/>
        <v>OK.</v>
      </c>
    </row>
    <row r="67" spans="1:14">
      <c r="A67" s="28"/>
      <c r="B67" s="105" t="s">
        <v>3</v>
      </c>
      <c r="C67" s="106"/>
      <c r="D67" s="106"/>
      <c r="E67" s="107"/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N67" t="str">
        <f t="shared" si="11"/>
        <v>OK.</v>
      </c>
    </row>
    <row r="68" spans="1:14">
      <c r="A68" s="28"/>
      <c r="B68" s="105" t="s">
        <v>4</v>
      </c>
      <c r="C68" s="106"/>
      <c r="D68" s="106"/>
      <c r="E68" s="107"/>
      <c r="F68" s="29">
        <v>568627</v>
      </c>
      <c r="G68" s="29">
        <v>60000</v>
      </c>
      <c r="H68" s="29">
        <v>410523</v>
      </c>
      <c r="I68" s="29">
        <v>0</v>
      </c>
      <c r="J68" s="29">
        <v>0</v>
      </c>
      <c r="K68" s="29">
        <v>0</v>
      </c>
      <c r="L68" s="29">
        <v>470523</v>
      </c>
      <c r="N68" t="str">
        <f t="shared" si="11"/>
        <v>OK.</v>
      </c>
    </row>
    <row r="69" spans="1:14" s="14" customFormat="1" ht="33.75">
      <c r="A69" s="24">
        <v>8</v>
      </c>
      <c r="B69" s="39" t="s">
        <v>28</v>
      </c>
      <c r="C69" s="40" t="s">
        <v>23</v>
      </c>
      <c r="D69" s="31">
        <v>2010</v>
      </c>
      <c r="E69" s="31">
        <v>2011</v>
      </c>
      <c r="F69" s="32">
        <f>SUM(F70:F71)</f>
        <v>150000</v>
      </c>
      <c r="G69" s="32">
        <f t="shared" ref="G69:L69" si="38">SUM(G70:G71)</f>
        <v>17947</v>
      </c>
      <c r="H69" s="32">
        <f t="shared" si="38"/>
        <v>63960</v>
      </c>
      <c r="I69" s="32">
        <f t="shared" si="38"/>
        <v>0</v>
      </c>
      <c r="J69" s="32">
        <f t="shared" si="38"/>
        <v>0</v>
      </c>
      <c r="K69" s="32">
        <f t="shared" si="38"/>
        <v>0</v>
      </c>
      <c r="L69" s="32">
        <f t="shared" si="38"/>
        <v>81907</v>
      </c>
      <c r="N69" t="str">
        <f t="shared" si="11"/>
        <v>OK.</v>
      </c>
    </row>
    <row r="70" spans="1:14">
      <c r="A70" s="28"/>
      <c r="B70" s="105" t="s">
        <v>3</v>
      </c>
      <c r="C70" s="106"/>
      <c r="D70" s="106"/>
      <c r="E70" s="107"/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N70" t="str">
        <f t="shared" si="11"/>
        <v>OK.</v>
      </c>
    </row>
    <row r="71" spans="1:14">
      <c r="A71" s="28"/>
      <c r="B71" s="105" t="s">
        <v>4</v>
      </c>
      <c r="C71" s="106"/>
      <c r="D71" s="106"/>
      <c r="E71" s="107"/>
      <c r="F71" s="29">
        <f>SUM(F72:F73)</f>
        <v>150000</v>
      </c>
      <c r="G71" s="29">
        <f t="shared" ref="G71:L71" si="39">SUM(G72:G73)</f>
        <v>17947</v>
      </c>
      <c r="H71" s="29">
        <f t="shared" si="39"/>
        <v>63960</v>
      </c>
      <c r="I71" s="29">
        <f t="shared" si="39"/>
        <v>0</v>
      </c>
      <c r="J71" s="29">
        <f t="shared" si="39"/>
        <v>0</v>
      </c>
      <c r="K71" s="29">
        <f t="shared" si="39"/>
        <v>0</v>
      </c>
      <c r="L71" s="29">
        <f t="shared" si="39"/>
        <v>81907</v>
      </c>
      <c r="N71" t="str">
        <f t="shared" si="11"/>
        <v>OK.</v>
      </c>
    </row>
    <row r="72" spans="1:14" s="63" customFormat="1" hidden="1">
      <c r="A72" s="57"/>
      <c r="B72" s="58" t="s">
        <v>66</v>
      </c>
      <c r="C72" s="59"/>
      <c r="D72" s="60"/>
      <c r="E72" s="61"/>
      <c r="F72" s="62">
        <v>150000</v>
      </c>
      <c r="G72" s="62">
        <v>81907</v>
      </c>
      <c r="H72" s="62">
        <v>0</v>
      </c>
      <c r="I72" s="62">
        <v>0</v>
      </c>
      <c r="J72" s="62">
        <v>0</v>
      </c>
      <c r="K72" s="62">
        <v>0</v>
      </c>
      <c r="L72" s="62">
        <v>81907</v>
      </c>
      <c r="N72" t="str">
        <f t="shared" si="11"/>
        <v>OK.</v>
      </c>
    </row>
    <row r="73" spans="1:14" s="63" customFormat="1" hidden="1">
      <c r="A73" s="57"/>
      <c r="B73" s="58" t="s">
        <v>103</v>
      </c>
      <c r="C73" s="59"/>
      <c r="D73" s="60"/>
      <c r="E73" s="61"/>
      <c r="F73" s="62">
        <v>0</v>
      </c>
      <c r="G73" s="62">
        <v>-63960</v>
      </c>
      <c r="H73" s="62">
        <v>63960</v>
      </c>
      <c r="I73" s="62">
        <v>0</v>
      </c>
      <c r="J73" s="62">
        <v>0</v>
      </c>
      <c r="K73" s="62">
        <v>0</v>
      </c>
      <c r="L73" s="62">
        <v>0</v>
      </c>
      <c r="N73"/>
    </row>
    <row r="74" spans="1:14" s="14" customFormat="1">
      <c r="A74" s="24">
        <v>9</v>
      </c>
      <c r="B74" s="11" t="s">
        <v>29</v>
      </c>
      <c r="C74" s="30" t="s">
        <v>23</v>
      </c>
      <c r="D74" s="31">
        <v>2009</v>
      </c>
      <c r="E74" s="31">
        <v>2012</v>
      </c>
      <c r="F74" s="32">
        <f>SUM(F75:F76)</f>
        <v>2660000</v>
      </c>
      <c r="G74" s="32">
        <f t="shared" ref="G74:L74" si="40">SUM(G75:G76)</f>
        <v>683000</v>
      </c>
      <c r="H74" s="32">
        <f t="shared" si="40"/>
        <v>1150000</v>
      </c>
      <c r="I74" s="32">
        <f t="shared" si="40"/>
        <v>0</v>
      </c>
      <c r="J74" s="32">
        <f t="shared" si="40"/>
        <v>0</v>
      </c>
      <c r="K74" s="32">
        <f t="shared" si="40"/>
        <v>0</v>
      </c>
      <c r="L74" s="32">
        <f t="shared" si="40"/>
        <v>0</v>
      </c>
      <c r="N74" t="str">
        <f t="shared" si="11"/>
        <v>OK.</v>
      </c>
    </row>
    <row r="75" spans="1:14">
      <c r="A75" s="28"/>
      <c r="B75" s="105" t="s">
        <v>3</v>
      </c>
      <c r="C75" s="106"/>
      <c r="D75" s="106"/>
      <c r="E75" s="107"/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N75" t="str">
        <f t="shared" si="11"/>
        <v>OK.</v>
      </c>
    </row>
    <row r="76" spans="1:14">
      <c r="A76" s="28"/>
      <c r="B76" s="105" t="s">
        <v>4</v>
      </c>
      <c r="C76" s="106"/>
      <c r="D76" s="106"/>
      <c r="E76" s="107"/>
      <c r="F76" s="29">
        <f>SUM(F77:F78)</f>
        <v>2660000</v>
      </c>
      <c r="G76" s="29">
        <f t="shared" ref="G76:L76" si="41">SUM(G77:G78)</f>
        <v>683000</v>
      </c>
      <c r="H76" s="29">
        <f t="shared" si="41"/>
        <v>1150000</v>
      </c>
      <c r="I76" s="29">
        <f t="shared" si="41"/>
        <v>0</v>
      </c>
      <c r="J76" s="29">
        <f t="shared" si="41"/>
        <v>0</v>
      </c>
      <c r="K76" s="29">
        <f t="shared" si="41"/>
        <v>0</v>
      </c>
      <c r="L76" s="29">
        <f t="shared" si="41"/>
        <v>0</v>
      </c>
      <c r="N76" t="str">
        <f t="shared" si="11"/>
        <v>OK.</v>
      </c>
    </row>
    <row r="77" spans="1:14" s="63" customFormat="1" hidden="1">
      <c r="A77" s="57"/>
      <c r="B77" s="58" t="s">
        <v>66</v>
      </c>
      <c r="C77" s="59"/>
      <c r="D77" s="60"/>
      <c r="E77" s="61"/>
      <c r="F77" s="62">
        <v>2660000</v>
      </c>
      <c r="G77" s="62">
        <v>590000</v>
      </c>
      <c r="H77" s="62">
        <v>800000</v>
      </c>
      <c r="I77" s="62"/>
      <c r="J77" s="62"/>
      <c r="K77" s="62"/>
      <c r="L77" s="62">
        <v>0</v>
      </c>
      <c r="N77" t="str">
        <f t="shared" si="11"/>
        <v>OK.</v>
      </c>
    </row>
    <row r="78" spans="1:14" s="63" customFormat="1" hidden="1">
      <c r="A78" s="57"/>
      <c r="B78" s="58" t="s">
        <v>67</v>
      </c>
      <c r="C78" s="59"/>
      <c r="D78" s="60"/>
      <c r="E78" s="61"/>
      <c r="F78" s="62"/>
      <c r="G78" s="62">
        <v>93000</v>
      </c>
      <c r="H78" s="62">
        <v>350000</v>
      </c>
      <c r="I78" s="62"/>
      <c r="J78" s="62"/>
      <c r="K78" s="62"/>
      <c r="L78" s="62">
        <v>0</v>
      </c>
      <c r="N78"/>
    </row>
    <row r="79" spans="1:14" s="14" customFormat="1">
      <c r="A79" s="24">
        <v>10</v>
      </c>
      <c r="B79" s="24" t="s">
        <v>30</v>
      </c>
      <c r="C79" s="35" t="s">
        <v>23</v>
      </c>
      <c r="D79" s="41">
        <v>2011</v>
      </c>
      <c r="E79" s="41">
        <v>2015</v>
      </c>
      <c r="F79" s="42">
        <f>SUM(F80:F81)</f>
        <v>80190</v>
      </c>
      <c r="G79" s="42">
        <f t="shared" ref="G79:L79" si="42">SUM(G80:G81)</f>
        <v>12122</v>
      </c>
      <c r="H79" s="42">
        <f t="shared" si="42"/>
        <v>12031</v>
      </c>
      <c r="I79" s="42">
        <f t="shared" si="42"/>
        <v>11667</v>
      </c>
      <c r="J79" s="42">
        <f t="shared" si="42"/>
        <v>11062</v>
      </c>
      <c r="K79" s="42">
        <f t="shared" si="42"/>
        <v>10456</v>
      </c>
      <c r="L79" s="42">
        <f t="shared" si="42"/>
        <v>0</v>
      </c>
      <c r="N79" t="str">
        <f t="shared" si="11"/>
        <v>OK.</v>
      </c>
    </row>
    <row r="80" spans="1:14">
      <c r="A80" s="28"/>
      <c r="B80" s="105" t="s">
        <v>3</v>
      </c>
      <c r="C80" s="106"/>
      <c r="D80" s="106"/>
      <c r="E80" s="107"/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N80" t="str">
        <f t="shared" si="11"/>
        <v>OK.</v>
      </c>
    </row>
    <row r="81" spans="1:14">
      <c r="A81" s="28"/>
      <c r="B81" s="105" t="s">
        <v>4</v>
      </c>
      <c r="C81" s="106"/>
      <c r="D81" s="106"/>
      <c r="E81" s="107"/>
      <c r="F81" s="29">
        <f>SUM(F82:F83)</f>
        <v>80190</v>
      </c>
      <c r="G81" s="29">
        <f t="shared" ref="G81:K81" si="43">SUM(G82:G83)</f>
        <v>12122</v>
      </c>
      <c r="H81" s="29">
        <f t="shared" si="43"/>
        <v>12031</v>
      </c>
      <c r="I81" s="29">
        <f t="shared" si="43"/>
        <v>11667</v>
      </c>
      <c r="J81" s="29">
        <f t="shared" si="43"/>
        <v>11062</v>
      </c>
      <c r="K81" s="29">
        <f t="shared" si="43"/>
        <v>10456</v>
      </c>
      <c r="L81" s="29">
        <v>0</v>
      </c>
      <c r="N81" t="str">
        <f t="shared" si="11"/>
        <v>OK.</v>
      </c>
    </row>
    <row r="82" spans="1:14" s="63" customFormat="1" hidden="1">
      <c r="A82" s="57"/>
      <c r="B82" s="58" t="s">
        <v>66</v>
      </c>
      <c r="C82" s="59"/>
      <c r="D82" s="60"/>
      <c r="E82" s="61"/>
      <c r="F82" s="62">
        <v>50000</v>
      </c>
      <c r="G82" s="62">
        <v>10000</v>
      </c>
      <c r="H82" s="62">
        <v>10000</v>
      </c>
      <c r="I82" s="62">
        <v>10000</v>
      </c>
      <c r="J82" s="62">
        <v>10000</v>
      </c>
      <c r="K82" s="62">
        <v>10000</v>
      </c>
      <c r="L82" s="62">
        <v>0</v>
      </c>
      <c r="N82" t="str">
        <f t="shared" ref="N82" si="44">IF(F82&gt;=SUM(G82:K82),"OK.","Błąd")</f>
        <v>OK.</v>
      </c>
    </row>
    <row r="83" spans="1:14" s="63" customFormat="1" hidden="1">
      <c r="A83" s="57"/>
      <c r="B83" s="58" t="s">
        <v>103</v>
      </c>
      <c r="C83" s="59"/>
      <c r="D83" s="60"/>
      <c r="E83" s="61"/>
      <c r="F83" s="62">
        <v>30190</v>
      </c>
      <c r="G83" s="62">
        <v>2122</v>
      </c>
      <c r="H83" s="62">
        <v>2031</v>
      </c>
      <c r="I83" s="62">
        <v>1667</v>
      </c>
      <c r="J83" s="62">
        <v>1062</v>
      </c>
      <c r="K83" s="62">
        <v>456</v>
      </c>
      <c r="L83" s="62">
        <v>0</v>
      </c>
      <c r="N83"/>
    </row>
    <row r="84" spans="1:14" s="14" customFormat="1">
      <c r="A84" s="24">
        <v>11</v>
      </c>
      <c r="B84" s="24" t="s">
        <v>38</v>
      </c>
      <c r="C84" s="35" t="s">
        <v>23</v>
      </c>
      <c r="D84" s="41">
        <v>2010</v>
      </c>
      <c r="E84" s="41">
        <v>2012</v>
      </c>
      <c r="F84" s="42">
        <v>10000</v>
      </c>
      <c r="G84" s="42">
        <v>10000</v>
      </c>
      <c r="H84" s="27">
        <v>0</v>
      </c>
      <c r="I84" s="27">
        <v>0</v>
      </c>
      <c r="J84" s="27">
        <v>0</v>
      </c>
      <c r="K84" s="27">
        <v>0</v>
      </c>
      <c r="L84" s="27">
        <v>10000</v>
      </c>
      <c r="N84" t="str">
        <f t="shared" si="11"/>
        <v>OK.</v>
      </c>
    </row>
    <row r="85" spans="1:14">
      <c r="A85" s="28"/>
      <c r="B85" s="105" t="s">
        <v>3</v>
      </c>
      <c r="C85" s="106"/>
      <c r="D85" s="106"/>
      <c r="E85" s="107"/>
      <c r="F85" s="29">
        <f>F84</f>
        <v>10000</v>
      </c>
      <c r="G85" s="29">
        <f t="shared" ref="G85:L85" si="45">G84</f>
        <v>10000</v>
      </c>
      <c r="H85" s="29">
        <f t="shared" si="45"/>
        <v>0</v>
      </c>
      <c r="I85" s="29">
        <f t="shared" si="45"/>
        <v>0</v>
      </c>
      <c r="J85" s="29">
        <f t="shared" si="45"/>
        <v>0</v>
      </c>
      <c r="K85" s="29">
        <f t="shared" si="45"/>
        <v>0</v>
      </c>
      <c r="L85" s="29">
        <f t="shared" si="45"/>
        <v>10000</v>
      </c>
      <c r="N85" t="str">
        <f t="shared" si="11"/>
        <v>OK.</v>
      </c>
    </row>
    <row r="86" spans="1:14">
      <c r="A86" s="28"/>
      <c r="B86" s="105" t="s">
        <v>4</v>
      </c>
      <c r="C86" s="106"/>
      <c r="D86" s="106"/>
      <c r="E86" s="107"/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N86" t="str">
        <f t="shared" si="11"/>
        <v>OK.</v>
      </c>
    </row>
    <row r="87" spans="1:14" s="14" customFormat="1">
      <c r="A87" s="24">
        <v>12</v>
      </c>
      <c r="B87" s="11" t="s">
        <v>73</v>
      </c>
      <c r="C87" s="30" t="s">
        <v>23</v>
      </c>
      <c r="D87" s="31">
        <v>2010</v>
      </c>
      <c r="E87" s="31">
        <v>2011</v>
      </c>
      <c r="F87" s="32">
        <f>SUM(F88:F89)</f>
        <v>24400</v>
      </c>
      <c r="G87" s="32">
        <f t="shared" ref="G87:L87" si="46">SUM(G88:G89)</f>
        <v>24400</v>
      </c>
      <c r="H87" s="32">
        <f t="shared" si="46"/>
        <v>0</v>
      </c>
      <c r="I87" s="32">
        <f t="shared" si="46"/>
        <v>0</v>
      </c>
      <c r="J87" s="32">
        <f t="shared" si="46"/>
        <v>0</v>
      </c>
      <c r="K87" s="32">
        <f t="shared" si="46"/>
        <v>0</v>
      </c>
      <c r="L87" s="32">
        <f t="shared" si="46"/>
        <v>0</v>
      </c>
      <c r="N87" t="str">
        <f t="shared" si="11"/>
        <v>OK.</v>
      </c>
    </row>
    <row r="88" spans="1:14">
      <c r="A88" s="28"/>
      <c r="B88" s="105" t="s">
        <v>3</v>
      </c>
      <c r="C88" s="106"/>
      <c r="D88" s="106"/>
      <c r="E88" s="107"/>
      <c r="F88" s="29">
        <f>SUM(F90:F91)</f>
        <v>24400</v>
      </c>
      <c r="G88" s="29">
        <f t="shared" ref="G88:L88" si="47">SUM(G90:G91)</f>
        <v>24400</v>
      </c>
      <c r="H88" s="29">
        <f t="shared" si="47"/>
        <v>0</v>
      </c>
      <c r="I88" s="29">
        <f t="shared" si="47"/>
        <v>0</v>
      </c>
      <c r="J88" s="29">
        <f t="shared" si="47"/>
        <v>0</v>
      </c>
      <c r="K88" s="29">
        <f t="shared" si="47"/>
        <v>0</v>
      </c>
      <c r="L88" s="29">
        <f t="shared" si="47"/>
        <v>0</v>
      </c>
      <c r="N88" t="str">
        <f t="shared" si="11"/>
        <v>OK.</v>
      </c>
    </row>
    <row r="89" spans="1:14">
      <c r="A89" s="28"/>
      <c r="B89" s="105" t="s">
        <v>4</v>
      </c>
      <c r="C89" s="106"/>
      <c r="D89" s="106"/>
      <c r="E89" s="107"/>
      <c r="F89" s="29">
        <v>0</v>
      </c>
      <c r="G89" s="29">
        <v>0</v>
      </c>
      <c r="H89" s="29">
        <f t="shared" ref="H89:L89" si="48">SUM(H90:H91)</f>
        <v>0</v>
      </c>
      <c r="I89" s="29">
        <f t="shared" si="48"/>
        <v>0</v>
      </c>
      <c r="J89" s="29">
        <f t="shared" si="48"/>
        <v>0</v>
      </c>
      <c r="K89" s="29">
        <f t="shared" si="48"/>
        <v>0</v>
      </c>
      <c r="L89" s="29">
        <f t="shared" si="48"/>
        <v>0</v>
      </c>
      <c r="N89" t="str">
        <f t="shared" si="11"/>
        <v>OK.</v>
      </c>
    </row>
    <row r="90" spans="1:14" s="63" customFormat="1" hidden="1">
      <c r="A90" s="57"/>
      <c r="B90" s="58" t="s">
        <v>66</v>
      </c>
      <c r="C90" s="59"/>
      <c r="D90" s="60"/>
      <c r="E90" s="61"/>
      <c r="F90" s="62">
        <v>0</v>
      </c>
      <c r="G90" s="62">
        <v>0</v>
      </c>
      <c r="H90" s="62">
        <v>0</v>
      </c>
      <c r="I90" s="62"/>
      <c r="J90" s="62"/>
      <c r="K90" s="62"/>
      <c r="L90" s="62">
        <v>0</v>
      </c>
      <c r="N90" t="str">
        <f t="shared" si="11"/>
        <v>OK.</v>
      </c>
    </row>
    <row r="91" spans="1:14" s="63" customFormat="1" hidden="1">
      <c r="A91" s="57"/>
      <c r="B91" s="58" t="s">
        <v>67</v>
      </c>
      <c r="C91" s="59"/>
      <c r="D91" s="60"/>
      <c r="E91" s="61"/>
      <c r="F91" s="62">
        <v>24400</v>
      </c>
      <c r="G91" s="62">
        <v>24400</v>
      </c>
      <c r="H91" s="62">
        <v>0</v>
      </c>
      <c r="I91" s="62"/>
      <c r="J91" s="62"/>
      <c r="K91" s="62"/>
      <c r="L91" s="62">
        <v>0</v>
      </c>
      <c r="N91" t="str">
        <f t="shared" ref="N91:N160" si="49">IF(F91&gt;=SUM(G91:K91),"OK.","Błąd")</f>
        <v>OK.</v>
      </c>
    </row>
    <row r="92" spans="1:14" s="14" customFormat="1">
      <c r="A92" s="24">
        <v>13</v>
      </c>
      <c r="B92" s="24" t="s">
        <v>31</v>
      </c>
      <c r="C92" s="35" t="s">
        <v>32</v>
      </c>
      <c r="D92" s="41">
        <v>2011</v>
      </c>
      <c r="E92" s="41">
        <v>2012</v>
      </c>
      <c r="F92" s="42">
        <f>SUM(F95:F96)</f>
        <v>69805</v>
      </c>
      <c r="G92" s="42">
        <f>SUM(G95:G96)</f>
        <v>13161</v>
      </c>
      <c r="H92" s="42">
        <f t="shared" ref="H92:L92" si="50">SUM(H95:H96)</f>
        <v>56644</v>
      </c>
      <c r="I92" s="42">
        <f t="shared" si="50"/>
        <v>0</v>
      </c>
      <c r="J92" s="42">
        <f t="shared" si="50"/>
        <v>0</v>
      </c>
      <c r="K92" s="42">
        <f t="shared" si="50"/>
        <v>0</v>
      </c>
      <c r="L92" s="42">
        <f t="shared" si="50"/>
        <v>69805</v>
      </c>
      <c r="N92" t="str">
        <f t="shared" si="49"/>
        <v>OK.</v>
      </c>
    </row>
    <row r="93" spans="1:14">
      <c r="A93" s="28"/>
      <c r="B93" s="105" t="s">
        <v>3</v>
      </c>
      <c r="C93" s="106"/>
      <c r="D93" s="106"/>
      <c r="E93" s="107"/>
      <c r="F93" s="29">
        <f>F92</f>
        <v>69805</v>
      </c>
      <c r="G93" s="29">
        <f t="shared" ref="G93:L93" si="51">G92</f>
        <v>13161</v>
      </c>
      <c r="H93" s="29">
        <f t="shared" si="51"/>
        <v>56644</v>
      </c>
      <c r="I93" s="29">
        <f t="shared" si="51"/>
        <v>0</v>
      </c>
      <c r="J93" s="29">
        <f t="shared" si="51"/>
        <v>0</v>
      </c>
      <c r="K93" s="29">
        <f t="shared" si="51"/>
        <v>0</v>
      </c>
      <c r="L93" s="29">
        <f t="shared" si="51"/>
        <v>69805</v>
      </c>
      <c r="N93" t="str">
        <f t="shared" si="49"/>
        <v>OK.</v>
      </c>
    </row>
    <row r="94" spans="1:14">
      <c r="A94" s="28"/>
      <c r="B94" s="105" t="s">
        <v>4</v>
      </c>
      <c r="C94" s="106"/>
      <c r="D94" s="106"/>
      <c r="E94" s="107"/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N94" t="str">
        <f t="shared" si="49"/>
        <v>OK.</v>
      </c>
    </row>
    <row r="95" spans="1:14" s="63" customFormat="1" hidden="1">
      <c r="A95" s="57"/>
      <c r="B95" s="58" t="s">
        <v>66</v>
      </c>
      <c r="C95" s="59"/>
      <c r="D95" s="60"/>
      <c r="E95" s="61"/>
      <c r="F95" s="62">
        <v>132000</v>
      </c>
      <c r="G95" s="62">
        <v>60000</v>
      </c>
      <c r="H95" s="62">
        <v>72000</v>
      </c>
      <c r="I95" s="62">
        <v>0</v>
      </c>
      <c r="J95" s="62">
        <v>0</v>
      </c>
      <c r="K95" s="62">
        <v>0</v>
      </c>
      <c r="L95" s="62">
        <v>132000</v>
      </c>
      <c r="N95" t="str">
        <f t="shared" si="49"/>
        <v>OK.</v>
      </c>
    </row>
    <row r="96" spans="1:14" s="63" customFormat="1" hidden="1">
      <c r="A96" s="57"/>
      <c r="B96" s="58" t="s">
        <v>103</v>
      </c>
      <c r="C96" s="59"/>
      <c r="D96" s="60"/>
      <c r="E96" s="61"/>
      <c r="F96" s="62">
        <f>SUM(G96:H96)</f>
        <v>-62195</v>
      </c>
      <c r="G96" s="62">
        <v>-46839</v>
      </c>
      <c r="H96" s="62">
        <v>-15356</v>
      </c>
      <c r="I96" s="62">
        <v>0</v>
      </c>
      <c r="J96" s="62">
        <v>0</v>
      </c>
      <c r="K96" s="62">
        <v>0</v>
      </c>
      <c r="L96" s="62">
        <v>-62195</v>
      </c>
      <c r="N96"/>
    </row>
    <row r="97" spans="1:14" s="14" customFormat="1" ht="22.5">
      <c r="A97" s="24">
        <v>14</v>
      </c>
      <c r="B97" s="64" t="s">
        <v>68</v>
      </c>
      <c r="C97" s="30" t="s">
        <v>23</v>
      </c>
      <c r="D97" s="31">
        <v>2010</v>
      </c>
      <c r="E97" s="31">
        <v>2011</v>
      </c>
      <c r="F97" s="32">
        <f>SUM(F98:F99)</f>
        <v>1330000</v>
      </c>
      <c r="G97" s="32">
        <f t="shared" ref="G97:L97" si="52">SUM(G98:G99)</f>
        <v>500000</v>
      </c>
      <c r="H97" s="32">
        <f t="shared" si="52"/>
        <v>0</v>
      </c>
      <c r="I97" s="32">
        <f t="shared" si="52"/>
        <v>0</v>
      </c>
      <c r="J97" s="32">
        <f t="shared" si="52"/>
        <v>0</v>
      </c>
      <c r="K97" s="32">
        <f t="shared" si="52"/>
        <v>0</v>
      </c>
      <c r="L97" s="32">
        <f t="shared" si="52"/>
        <v>0</v>
      </c>
      <c r="N97" t="str">
        <f t="shared" si="49"/>
        <v>OK.</v>
      </c>
    </row>
    <row r="98" spans="1:14">
      <c r="A98" s="28"/>
      <c r="B98" s="105" t="s">
        <v>3</v>
      </c>
      <c r="C98" s="106"/>
      <c r="D98" s="106"/>
      <c r="E98" s="107"/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N98" t="str">
        <f t="shared" si="49"/>
        <v>OK.</v>
      </c>
    </row>
    <row r="99" spans="1:14">
      <c r="A99" s="28"/>
      <c r="B99" s="105" t="s">
        <v>4</v>
      </c>
      <c r="C99" s="106"/>
      <c r="D99" s="106"/>
      <c r="E99" s="107"/>
      <c r="F99" s="29">
        <f>SUM(F100:F101)</f>
        <v>1330000</v>
      </c>
      <c r="G99" s="29">
        <f t="shared" ref="G99" si="53">SUM(G100:G101)</f>
        <v>500000</v>
      </c>
      <c r="H99" s="29">
        <f t="shared" ref="H99" si="54">SUM(H100:H101)</f>
        <v>0</v>
      </c>
      <c r="I99" s="29">
        <f t="shared" ref="I99" si="55">SUM(I100:I101)</f>
        <v>0</v>
      </c>
      <c r="J99" s="29">
        <f t="shared" ref="J99" si="56">SUM(J100:J101)</f>
        <v>0</v>
      </c>
      <c r="K99" s="29">
        <f t="shared" ref="K99" si="57">SUM(K100:K101)</f>
        <v>0</v>
      </c>
      <c r="L99" s="29">
        <f t="shared" ref="L99" si="58">SUM(L100:L101)</f>
        <v>0</v>
      </c>
      <c r="N99" t="str">
        <f t="shared" si="49"/>
        <v>OK.</v>
      </c>
    </row>
    <row r="100" spans="1:14" s="63" customFormat="1" hidden="1">
      <c r="A100" s="57"/>
      <c r="B100" s="58" t="s">
        <v>66</v>
      </c>
      <c r="C100" s="59"/>
      <c r="D100" s="60"/>
      <c r="E100" s="61"/>
      <c r="F100" s="62">
        <v>0</v>
      </c>
      <c r="G100" s="62">
        <v>0</v>
      </c>
      <c r="H100" s="62">
        <v>0</v>
      </c>
      <c r="I100" s="62"/>
      <c r="J100" s="62"/>
      <c r="K100" s="62"/>
      <c r="L100" s="62"/>
      <c r="N100" t="str">
        <f t="shared" si="49"/>
        <v>OK.</v>
      </c>
    </row>
    <row r="101" spans="1:14" s="63" customFormat="1" hidden="1">
      <c r="A101" s="57"/>
      <c r="B101" s="58" t="s">
        <v>67</v>
      </c>
      <c r="C101" s="59"/>
      <c r="D101" s="60"/>
      <c r="E101" s="61"/>
      <c r="F101" s="62">
        <v>1330000</v>
      </c>
      <c r="G101" s="62">
        <v>500000</v>
      </c>
      <c r="H101" s="62">
        <v>0</v>
      </c>
      <c r="I101" s="62"/>
      <c r="J101" s="62"/>
      <c r="K101" s="62"/>
      <c r="L101" s="62"/>
      <c r="N101" t="str">
        <f t="shared" si="49"/>
        <v>OK.</v>
      </c>
    </row>
    <row r="102" spans="1:14">
      <c r="A102" s="2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3"/>
      <c r="N102" t="str">
        <f t="shared" si="49"/>
        <v>OK.</v>
      </c>
    </row>
    <row r="103" spans="1:14" s="10" customFormat="1" ht="25.5" customHeight="1">
      <c r="A103" s="24"/>
      <c r="B103" s="108" t="s">
        <v>19</v>
      </c>
      <c r="C103" s="109"/>
      <c r="D103" s="109"/>
      <c r="E103" s="110"/>
      <c r="F103" s="43">
        <f>SUM(F104:F105)</f>
        <v>2890239.3</v>
      </c>
      <c r="G103" s="43">
        <f t="shared" ref="G103:L103" si="59">SUM(G104:G105)</f>
        <v>700841.88</v>
      </c>
      <c r="H103" s="43">
        <f t="shared" si="59"/>
        <v>665322</v>
      </c>
      <c r="I103" s="43">
        <f t="shared" si="59"/>
        <v>370149</v>
      </c>
      <c r="J103" s="43">
        <f t="shared" si="59"/>
        <v>109080</v>
      </c>
      <c r="K103" s="43">
        <f t="shared" si="59"/>
        <v>0</v>
      </c>
      <c r="L103" s="43">
        <f t="shared" si="59"/>
        <v>1448902</v>
      </c>
      <c r="N103" t="str">
        <f t="shared" si="49"/>
        <v>OK.</v>
      </c>
    </row>
    <row r="104" spans="1:14" s="10" customFormat="1">
      <c r="A104" s="28"/>
      <c r="B104" s="105" t="s">
        <v>3</v>
      </c>
      <c r="C104" s="106"/>
      <c r="D104" s="106"/>
      <c r="E104" s="107"/>
      <c r="F104" s="13">
        <f t="shared" ref="F104:L105" si="60">SUM(F107,F110,F113,F116,F119,F122,F125,F128,F131,F136,F139,F144,F147,F150,F153,F156,F159,F162,F165,F168,F171,F176,F179,F182,F185,F188,F191,F196,F202,F208,F213)</f>
        <v>2890239.3</v>
      </c>
      <c r="G104" s="13">
        <f t="shared" si="60"/>
        <v>700841.88</v>
      </c>
      <c r="H104" s="13">
        <f t="shared" si="60"/>
        <v>665322</v>
      </c>
      <c r="I104" s="13">
        <f t="shared" si="60"/>
        <v>370149</v>
      </c>
      <c r="J104" s="13">
        <f t="shared" si="60"/>
        <v>109080</v>
      </c>
      <c r="K104" s="13">
        <f t="shared" si="60"/>
        <v>0</v>
      </c>
      <c r="L104" s="13">
        <f t="shared" si="60"/>
        <v>1448902</v>
      </c>
      <c r="N104" t="str">
        <f t="shared" si="49"/>
        <v>OK.</v>
      </c>
    </row>
    <row r="105" spans="1:14" s="10" customFormat="1">
      <c r="A105" s="28"/>
      <c r="B105" s="105" t="s">
        <v>4</v>
      </c>
      <c r="C105" s="106"/>
      <c r="D105" s="106"/>
      <c r="E105" s="107"/>
      <c r="F105" s="13">
        <f t="shared" si="60"/>
        <v>0</v>
      </c>
      <c r="G105" s="13">
        <f t="shared" si="60"/>
        <v>0</v>
      </c>
      <c r="H105" s="13">
        <f t="shared" si="60"/>
        <v>0</v>
      </c>
      <c r="I105" s="13">
        <f t="shared" si="60"/>
        <v>0</v>
      </c>
      <c r="J105" s="13">
        <f t="shared" si="60"/>
        <v>0</v>
      </c>
      <c r="K105" s="13">
        <f t="shared" si="60"/>
        <v>0</v>
      </c>
      <c r="L105" s="13">
        <f t="shared" si="60"/>
        <v>0</v>
      </c>
      <c r="N105" t="str">
        <f t="shared" si="49"/>
        <v>OK.</v>
      </c>
    </row>
    <row r="106" spans="1:14" s="11" customFormat="1">
      <c r="A106" s="24">
        <v>1</v>
      </c>
      <c r="B106" s="24" t="s">
        <v>33</v>
      </c>
      <c r="C106" s="30" t="s">
        <v>23</v>
      </c>
      <c r="D106" s="30">
        <v>2010</v>
      </c>
      <c r="E106" s="24">
        <v>2012</v>
      </c>
      <c r="F106" s="43">
        <f t="shared" ref="F106:L106" si="61">SUM(F107:F107)</f>
        <v>60000</v>
      </c>
      <c r="G106" s="43">
        <f t="shared" si="61"/>
        <v>30000</v>
      </c>
      <c r="H106" s="43">
        <f t="shared" si="61"/>
        <v>30000</v>
      </c>
      <c r="I106" s="43">
        <f t="shared" si="61"/>
        <v>0</v>
      </c>
      <c r="J106" s="43">
        <f t="shared" si="61"/>
        <v>0</v>
      </c>
      <c r="K106" s="43">
        <f t="shared" si="61"/>
        <v>0</v>
      </c>
      <c r="L106" s="43">
        <f t="shared" si="61"/>
        <v>30000</v>
      </c>
      <c r="N106" t="str">
        <f t="shared" si="49"/>
        <v>OK.</v>
      </c>
    </row>
    <row r="107" spans="1:14" s="10" customFormat="1">
      <c r="A107" s="28"/>
      <c r="B107" s="105" t="s">
        <v>3</v>
      </c>
      <c r="C107" s="106"/>
      <c r="D107" s="106"/>
      <c r="E107" s="107"/>
      <c r="F107" s="13">
        <v>60000</v>
      </c>
      <c r="G107" s="13">
        <v>30000</v>
      </c>
      <c r="H107" s="13">
        <v>30000</v>
      </c>
      <c r="I107" s="13">
        <v>0</v>
      </c>
      <c r="J107" s="13">
        <v>0</v>
      </c>
      <c r="K107" s="13">
        <v>0</v>
      </c>
      <c r="L107" s="13">
        <v>30000</v>
      </c>
      <c r="N107" t="str">
        <f t="shared" si="49"/>
        <v>OK.</v>
      </c>
    </row>
    <row r="108" spans="1:14" s="10" customFormat="1">
      <c r="A108" s="28"/>
      <c r="B108" s="105" t="s">
        <v>4</v>
      </c>
      <c r="C108" s="106"/>
      <c r="D108" s="106"/>
      <c r="E108" s="107"/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N108" t="str">
        <f t="shared" si="49"/>
        <v>OK.</v>
      </c>
    </row>
    <row r="109" spans="1:14" s="11" customFormat="1">
      <c r="A109" s="24">
        <v>2</v>
      </c>
      <c r="B109" s="24" t="s">
        <v>35</v>
      </c>
      <c r="C109" s="30" t="s">
        <v>36</v>
      </c>
      <c r="D109" s="30">
        <v>2010</v>
      </c>
      <c r="E109" s="24">
        <v>2012</v>
      </c>
      <c r="F109" s="43">
        <f>SUM(F110:F111)</f>
        <v>45000</v>
      </c>
      <c r="G109" s="43">
        <f t="shared" ref="G109:L109" si="62">SUM(G110:G111)</f>
        <v>30000</v>
      </c>
      <c r="H109" s="43">
        <f t="shared" si="62"/>
        <v>15000</v>
      </c>
      <c r="I109" s="43">
        <f t="shared" si="62"/>
        <v>0</v>
      </c>
      <c r="J109" s="43">
        <f t="shared" si="62"/>
        <v>0</v>
      </c>
      <c r="K109" s="43">
        <f t="shared" si="62"/>
        <v>0</v>
      </c>
      <c r="L109" s="43">
        <f t="shared" si="62"/>
        <v>30000</v>
      </c>
      <c r="N109" t="str">
        <f t="shared" si="49"/>
        <v>OK.</v>
      </c>
    </row>
    <row r="110" spans="1:14" s="10" customFormat="1">
      <c r="A110" s="28"/>
      <c r="B110" s="105" t="s">
        <v>3</v>
      </c>
      <c r="C110" s="106"/>
      <c r="D110" s="106"/>
      <c r="E110" s="107"/>
      <c r="F110" s="13">
        <v>45000</v>
      </c>
      <c r="G110" s="13">
        <v>30000</v>
      </c>
      <c r="H110" s="13">
        <v>15000</v>
      </c>
      <c r="I110" s="13"/>
      <c r="J110" s="13"/>
      <c r="K110" s="13"/>
      <c r="L110" s="13">
        <v>30000</v>
      </c>
      <c r="N110" t="str">
        <f t="shared" si="49"/>
        <v>OK.</v>
      </c>
    </row>
    <row r="111" spans="1:14" s="10" customFormat="1">
      <c r="A111" s="28"/>
      <c r="B111" s="105" t="s">
        <v>4</v>
      </c>
      <c r="C111" s="106"/>
      <c r="D111" s="106"/>
      <c r="E111" s="107"/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N111" t="str">
        <f t="shared" si="49"/>
        <v>OK.</v>
      </c>
    </row>
    <row r="112" spans="1:14" s="11" customFormat="1">
      <c r="A112" s="24">
        <v>3</v>
      </c>
      <c r="B112" s="24" t="s">
        <v>37</v>
      </c>
      <c r="C112" s="30" t="s">
        <v>36</v>
      </c>
      <c r="D112" s="30">
        <v>2010</v>
      </c>
      <c r="E112" s="24">
        <v>2012</v>
      </c>
      <c r="F112" s="43">
        <f t="shared" ref="F112:L112" si="63">SUM(F113:F114)</f>
        <v>2780</v>
      </c>
      <c r="G112" s="43">
        <f t="shared" si="63"/>
        <v>2000</v>
      </c>
      <c r="H112" s="43">
        <f t="shared" si="63"/>
        <v>780</v>
      </c>
      <c r="I112" s="43">
        <f t="shared" si="63"/>
        <v>0</v>
      </c>
      <c r="J112" s="43">
        <f t="shared" si="63"/>
        <v>0</v>
      </c>
      <c r="K112" s="43">
        <f t="shared" si="63"/>
        <v>0</v>
      </c>
      <c r="L112" s="43">
        <f t="shared" si="63"/>
        <v>850</v>
      </c>
      <c r="N112" t="str">
        <f t="shared" si="49"/>
        <v>OK.</v>
      </c>
    </row>
    <row r="113" spans="1:14" s="10" customFormat="1">
      <c r="A113" s="28"/>
      <c r="B113" s="105" t="s">
        <v>3</v>
      </c>
      <c r="C113" s="106"/>
      <c r="D113" s="106"/>
      <c r="E113" s="107"/>
      <c r="F113" s="13">
        <v>2780</v>
      </c>
      <c r="G113" s="13">
        <v>2000</v>
      </c>
      <c r="H113" s="13">
        <v>780</v>
      </c>
      <c r="I113" s="13"/>
      <c r="J113" s="13"/>
      <c r="K113" s="13"/>
      <c r="L113" s="13">
        <v>850</v>
      </c>
      <c r="N113" t="str">
        <f t="shared" si="49"/>
        <v>OK.</v>
      </c>
    </row>
    <row r="114" spans="1:14" s="10" customFormat="1">
      <c r="A114" s="28"/>
      <c r="B114" s="105" t="s">
        <v>4</v>
      </c>
      <c r="C114" s="106"/>
      <c r="D114" s="106"/>
      <c r="E114" s="107"/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N114" t="str">
        <f t="shared" si="49"/>
        <v>OK.</v>
      </c>
    </row>
    <row r="115" spans="1:14" s="11" customFormat="1">
      <c r="A115" s="24">
        <v>4</v>
      </c>
      <c r="B115" s="24" t="s">
        <v>37</v>
      </c>
      <c r="C115" s="30" t="s">
        <v>23</v>
      </c>
      <c r="D115" s="30">
        <v>2010</v>
      </c>
      <c r="E115" s="24">
        <v>2012</v>
      </c>
      <c r="F115" s="43">
        <f t="shared" ref="F115:L115" si="64">SUM(F116:F117)</f>
        <v>7200</v>
      </c>
      <c r="G115" s="43">
        <f t="shared" si="64"/>
        <v>3600</v>
      </c>
      <c r="H115" s="43">
        <f t="shared" si="64"/>
        <v>3300</v>
      </c>
      <c r="I115" s="43">
        <f t="shared" si="64"/>
        <v>0</v>
      </c>
      <c r="J115" s="43">
        <f t="shared" si="64"/>
        <v>0</v>
      </c>
      <c r="K115" s="43">
        <f t="shared" si="64"/>
        <v>0</v>
      </c>
      <c r="L115" s="43">
        <f t="shared" si="64"/>
        <v>3600</v>
      </c>
      <c r="N115" t="str">
        <f t="shared" si="49"/>
        <v>OK.</v>
      </c>
    </row>
    <row r="116" spans="1:14" s="10" customFormat="1">
      <c r="A116" s="28"/>
      <c r="B116" s="105" t="s">
        <v>3</v>
      </c>
      <c r="C116" s="106"/>
      <c r="D116" s="106"/>
      <c r="E116" s="107"/>
      <c r="F116" s="13">
        <v>7200</v>
      </c>
      <c r="G116" s="13">
        <v>3600</v>
      </c>
      <c r="H116" s="13">
        <v>3300</v>
      </c>
      <c r="I116" s="13"/>
      <c r="J116" s="13"/>
      <c r="K116" s="13"/>
      <c r="L116" s="13">
        <v>3600</v>
      </c>
      <c r="N116" t="str">
        <f t="shared" si="49"/>
        <v>OK.</v>
      </c>
    </row>
    <row r="117" spans="1:14" s="10" customFormat="1">
      <c r="A117" s="28"/>
      <c r="B117" s="105" t="s">
        <v>4</v>
      </c>
      <c r="C117" s="106"/>
      <c r="D117" s="106"/>
      <c r="E117" s="107"/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N117" t="str">
        <f t="shared" si="49"/>
        <v>OK.</v>
      </c>
    </row>
    <row r="118" spans="1:14" s="46" customFormat="1">
      <c r="A118" s="44">
        <v>5</v>
      </c>
      <c r="B118" s="24" t="s">
        <v>42</v>
      </c>
      <c r="C118" s="44" t="s">
        <v>52</v>
      </c>
      <c r="D118" s="44">
        <v>2009</v>
      </c>
      <c r="E118" s="44">
        <v>2012</v>
      </c>
      <c r="F118" s="45">
        <v>4270</v>
      </c>
      <c r="G118" s="45">
        <v>1474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N118" t="str">
        <f t="shared" si="49"/>
        <v>OK.</v>
      </c>
    </row>
    <row r="119" spans="1:14" s="10" customFormat="1">
      <c r="A119" s="28"/>
      <c r="B119" s="105" t="s">
        <v>3</v>
      </c>
      <c r="C119" s="106"/>
      <c r="D119" s="106"/>
      <c r="E119" s="107"/>
      <c r="F119" s="13">
        <f t="shared" ref="F119:L119" si="65">SUM(F118)</f>
        <v>4270</v>
      </c>
      <c r="G119" s="13">
        <f t="shared" si="65"/>
        <v>1474</v>
      </c>
      <c r="H119" s="13">
        <f t="shared" si="65"/>
        <v>0</v>
      </c>
      <c r="I119" s="13">
        <f t="shared" si="65"/>
        <v>0</v>
      </c>
      <c r="J119" s="13">
        <f t="shared" si="65"/>
        <v>0</v>
      </c>
      <c r="K119" s="13">
        <f t="shared" si="65"/>
        <v>0</v>
      </c>
      <c r="L119" s="13">
        <f t="shared" si="65"/>
        <v>0</v>
      </c>
      <c r="N119" t="str">
        <f t="shared" si="49"/>
        <v>OK.</v>
      </c>
    </row>
    <row r="120" spans="1:14" s="10" customFormat="1">
      <c r="A120" s="28"/>
      <c r="B120" s="105" t="s">
        <v>4</v>
      </c>
      <c r="C120" s="106"/>
      <c r="D120" s="106"/>
      <c r="E120" s="107"/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N120" t="str">
        <f t="shared" si="49"/>
        <v>OK.</v>
      </c>
    </row>
    <row r="121" spans="1:14" s="46" customFormat="1">
      <c r="A121" s="44">
        <v>6</v>
      </c>
      <c r="B121" s="24" t="s">
        <v>41</v>
      </c>
      <c r="C121" s="44" t="s">
        <v>52</v>
      </c>
      <c r="D121" s="44">
        <v>2008</v>
      </c>
      <c r="E121" s="44">
        <v>2014</v>
      </c>
      <c r="F121" s="45">
        <v>5232</v>
      </c>
      <c r="G121" s="45">
        <v>617</v>
      </c>
      <c r="H121" s="45">
        <v>823</v>
      </c>
      <c r="I121" s="45">
        <v>823</v>
      </c>
      <c r="J121" s="45">
        <v>420</v>
      </c>
      <c r="K121" s="45">
        <v>0</v>
      </c>
      <c r="L121" s="45">
        <f>SUM(G121:K121)</f>
        <v>2683</v>
      </c>
      <c r="N121" t="str">
        <f t="shared" si="49"/>
        <v>OK.</v>
      </c>
    </row>
    <row r="122" spans="1:14" s="10" customFormat="1">
      <c r="A122" s="28"/>
      <c r="B122" s="105" t="s">
        <v>3</v>
      </c>
      <c r="C122" s="106"/>
      <c r="D122" s="106"/>
      <c r="E122" s="107"/>
      <c r="F122" s="13">
        <f t="shared" ref="F122:L122" si="66">SUM(F121)</f>
        <v>5232</v>
      </c>
      <c r="G122" s="13">
        <f t="shared" si="66"/>
        <v>617</v>
      </c>
      <c r="H122" s="13">
        <f t="shared" si="66"/>
        <v>823</v>
      </c>
      <c r="I122" s="13">
        <f t="shared" si="66"/>
        <v>823</v>
      </c>
      <c r="J122" s="13">
        <f t="shared" si="66"/>
        <v>420</v>
      </c>
      <c r="K122" s="13">
        <f t="shared" si="66"/>
        <v>0</v>
      </c>
      <c r="L122" s="13">
        <f t="shared" si="66"/>
        <v>2683</v>
      </c>
      <c r="N122" t="str">
        <f t="shared" si="49"/>
        <v>OK.</v>
      </c>
    </row>
    <row r="123" spans="1:14" s="10" customFormat="1">
      <c r="A123" s="28"/>
      <c r="B123" s="105" t="s">
        <v>4</v>
      </c>
      <c r="C123" s="106"/>
      <c r="D123" s="106"/>
      <c r="E123" s="107"/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N123" t="str">
        <f t="shared" si="49"/>
        <v>OK.</v>
      </c>
    </row>
    <row r="124" spans="1:14" s="46" customFormat="1">
      <c r="A124" s="44">
        <v>7</v>
      </c>
      <c r="B124" s="24" t="s">
        <v>40</v>
      </c>
      <c r="C124" s="44" t="s">
        <v>52</v>
      </c>
      <c r="D124" s="44">
        <v>2008</v>
      </c>
      <c r="E124" s="44">
        <v>2012</v>
      </c>
      <c r="F124" s="45">
        <v>1856</v>
      </c>
      <c r="G124" s="45">
        <v>664</v>
      </c>
      <c r="H124" s="45">
        <v>724</v>
      </c>
      <c r="I124" s="45">
        <v>0</v>
      </c>
      <c r="J124" s="45">
        <v>0</v>
      </c>
      <c r="K124" s="45">
        <v>0</v>
      </c>
      <c r="L124" s="45">
        <v>724</v>
      </c>
      <c r="N124" t="str">
        <f t="shared" si="49"/>
        <v>OK.</v>
      </c>
    </row>
    <row r="125" spans="1:14" s="10" customFormat="1">
      <c r="A125" s="28"/>
      <c r="B125" s="105" t="s">
        <v>3</v>
      </c>
      <c r="C125" s="106"/>
      <c r="D125" s="106"/>
      <c r="E125" s="107"/>
      <c r="F125" s="13">
        <f t="shared" ref="F125:L125" si="67">SUM(F124)</f>
        <v>1856</v>
      </c>
      <c r="G125" s="13">
        <f t="shared" si="67"/>
        <v>664</v>
      </c>
      <c r="H125" s="13">
        <f t="shared" si="67"/>
        <v>724</v>
      </c>
      <c r="I125" s="13">
        <f t="shared" si="67"/>
        <v>0</v>
      </c>
      <c r="J125" s="13">
        <f t="shared" si="67"/>
        <v>0</v>
      </c>
      <c r="K125" s="13">
        <f t="shared" si="67"/>
        <v>0</v>
      </c>
      <c r="L125" s="13">
        <f t="shared" si="67"/>
        <v>724</v>
      </c>
      <c r="N125" t="str">
        <f t="shared" si="49"/>
        <v>OK.</v>
      </c>
    </row>
    <row r="126" spans="1:14" s="10" customFormat="1">
      <c r="A126" s="28"/>
      <c r="B126" s="105" t="s">
        <v>4</v>
      </c>
      <c r="C126" s="106"/>
      <c r="D126" s="106"/>
      <c r="E126" s="107"/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N126" t="str">
        <f t="shared" si="49"/>
        <v>OK.</v>
      </c>
    </row>
    <row r="127" spans="1:14" s="46" customFormat="1">
      <c r="A127" s="44">
        <v>8</v>
      </c>
      <c r="B127" s="24" t="s">
        <v>39</v>
      </c>
      <c r="C127" s="44" t="s">
        <v>52</v>
      </c>
      <c r="D127" s="44">
        <v>2010</v>
      </c>
      <c r="E127" s="44">
        <v>2013</v>
      </c>
      <c r="F127" s="45">
        <v>3695</v>
      </c>
      <c r="G127" s="45">
        <v>1232</v>
      </c>
      <c r="H127" s="45">
        <v>1232</v>
      </c>
      <c r="I127" s="45">
        <v>938</v>
      </c>
      <c r="J127" s="45">
        <v>0</v>
      </c>
      <c r="K127" s="45">
        <v>0</v>
      </c>
      <c r="L127" s="45">
        <v>0</v>
      </c>
      <c r="N127" t="str">
        <f t="shared" si="49"/>
        <v>OK.</v>
      </c>
    </row>
    <row r="128" spans="1:14" s="10" customFormat="1">
      <c r="A128" s="28"/>
      <c r="B128" s="105" t="s">
        <v>3</v>
      </c>
      <c r="C128" s="106"/>
      <c r="D128" s="106"/>
      <c r="E128" s="107"/>
      <c r="F128" s="13">
        <f t="shared" ref="F128:L128" si="68">SUM(F127)</f>
        <v>3695</v>
      </c>
      <c r="G128" s="13">
        <f t="shared" si="68"/>
        <v>1232</v>
      </c>
      <c r="H128" s="13">
        <f t="shared" si="68"/>
        <v>1232</v>
      </c>
      <c r="I128" s="13">
        <f t="shared" si="68"/>
        <v>938</v>
      </c>
      <c r="J128" s="13">
        <f t="shared" si="68"/>
        <v>0</v>
      </c>
      <c r="K128" s="13">
        <f t="shared" si="68"/>
        <v>0</v>
      </c>
      <c r="L128" s="13">
        <f t="shared" si="68"/>
        <v>0</v>
      </c>
      <c r="N128" t="str">
        <f t="shared" si="49"/>
        <v>OK.</v>
      </c>
    </row>
    <row r="129" spans="1:14" s="10" customFormat="1">
      <c r="A129" s="28"/>
      <c r="B129" s="105" t="s">
        <v>4</v>
      </c>
      <c r="C129" s="106"/>
      <c r="D129" s="106"/>
      <c r="E129" s="107"/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N129" t="str">
        <f t="shared" si="49"/>
        <v>OK.</v>
      </c>
    </row>
    <row r="130" spans="1:14" s="46" customFormat="1">
      <c r="A130" s="44">
        <v>9</v>
      </c>
      <c r="B130" s="24" t="s">
        <v>37</v>
      </c>
      <c r="C130" s="44" t="s">
        <v>52</v>
      </c>
      <c r="D130" s="44">
        <v>2010</v>
      </c>
      <c r="E130" s="44">
        <v>2012</v>
      </c>
      <c r="F130" s="45">
        <f>SUM(F133:F134)</f>
        <v>1870</v>
      </c>
      <c r="G130" s="45">
        <f t="shared" ref="G130:L130" si="69">SUM(G133:G134)</f>
        <v>1010</v>
      </c>
      <c r="H130" s="45">
        <f t="shared" si="69"/>
        <v>770</v>
      </c>
      <c r="I130" s="45">
        <f t="shared" si="69"/>
        <v>0</v>
      </c>
      <c r="J130" s="45">
        <f t="shared" si="69"/>
        <v>0</v>
      </c>
      <c r="K130" s="45">
        <f t="shared" si="69"/>
        <v>0</v>
      </c>
      <c r="L130" s="45">
        <f t="shared" si="69"/>
        <v>1010</v>
      </c>
      <c r="N130" t="str">
        <f t="shared" si="49"/>
        <v>OK.</v>
      </c>
    </row>
    <row r="131" spans="1:14" s="10" customFormat="1">
      <c r="A131" s="28"/>
      <c r="B131" s="105" t="s">
        <v>3</v>
      </c>
      <c r="C131" s="106"/>
      <c r="D131" s="106"/>
      <c r="E131" s="107"/>
      <c r="F131" s="13">
        <f t="shared" ref="F131:L131" si="70">SUM(F130)</f>
        <v>1870</v>
      </c>
      <c r="G131" s="13">
        <f t="shared" si="70"/>
        <v>1010</v>
      </c>
      <c r="H131" s="13">
        <f t="shared" si="70"/>
        <v>770</v>
      </c>
      <c r="I131" s="13">
        <f t="shared" si="70"/>
        <v>0</v>
      </c>
      <c r="J131" s="13">
        <f t="shared" si="70"/>
        <v>0</v>
      </c>
      <c r="K131" s="13">
        <f t="shared" si="70"/>
        <v>0</v>
      </c>
      <c r="L131" s="13">
        <f t="shared" si="70"/>
        <v>1010</v>
      </c>
      <c r="N131" t="str">
        <f t="shared" si="49"/>
        <v>OK.</v>
      </c>
    </row>
    <row r="132" spans="1:14" s="10" customFormat="1">
      <c r="A132" s="28"/>
      <c r="B132" s="105" t="s">
        <v>4</v>
      </c>
      <c r="C132" s="106"/>
      <c r="D132" s="106"/>
      <c r="E132" s="107"/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N132" t="str">
        <f t="shared" si="49"/>
        <v>OK.</v>
      </c>
    </row>
    <row r="133" spans="1:14" s="63" customFormat="1" hidden="1">
      <c r="A133" s="57"/>
      <c r="B133" s="58" t="s">
        <v>66</v>
      </c>
      <c r="C133" s="59"/>
      <c r="D133" s="60"/>
      <c r="E133" s="61"/>
      <c r="F133" s="62">
        <v>1100</v>
      </c>
      <c r="G133" s="62">
        <v>240</v>
      </c>
      <c r="H133" s="62">
        <v>770</v>
      </c>
      <c r="I133" s="62">
        <v>0</v>
      </c>
      <c r="J133" s="62">
        <v>0</v>
      </c>
      <c r="K133" s="62">
        <v>0</v>
      </c>
      <c r="L133" s="62">
        <v>1010</v>
      </c>
      <c r="N133" t="str">
        <f t="shared" ref="N133" si="71">IF(F133&gt;=SUM(G133:K133),"OK.","Błąd")</f>
        <v>OK.</v>
      </c>
    </row>
    <row r="134" spans="1:14" s="63" customFormat="1" hidden="1">
      <c r="A134" s="57"/>
      <c r="B134" s="58" t="s">
        <v>103</v>
      </c>
      <c r="C134" s="59"/>
      <c r="D134" s="60"/>
      <c r="E134" s="61"/>
      <c r="F134" s="62">
        <v>770</v>
      </c>
      <c r="G134" s="62">
        <v>770</v>
      </c>
      <c r="H134" s="62">
        <v>0</v>
      </c>
      <c r="I134" s="62">
        <v>0</v>
      </c>
      <c r="J134" s="62">
        <v>0</v>
      </c>
      <c r="K134" s="62">
        <v>0</v>
      </c>
      <c r="L134" s="62">
        <v>0</v>
      </c>
      <c r="N134"/>
    </row>
    <row r="135" spans="1:14" s="46" customFormat="1">
      <c r="A135" s="44">
        <v>10</v>
      </c>
      <c r="B135" s="24" t="s">
        <v>43</v>
      </c>
      <c r="C135" s="44" t="s">
        <v>52</v>
      </c>
      <c r="D135" s="44">
        <v>2010</v>
      </c>
      <c r="E135" s="44">
        <v>2013</v>
      </c>
      <c r="F135" s="45">
        <v>8174</v>
      </c>
      <c r="G135" s="45">
        <v>2318</v>
      </c>
      <c r="H135" s="45">
        <v>610</v>
      </c>
      <c r="I135" s="45">
        <v>2308</v>
      </c>
      <c r="J135" s="45">
        <v>0</v>
      </c>
      <c r="K135" s="45">
        <v>0</v>
      </c>
      <c r="L135" s="45">
        <f>SUM(H135:K135)</f>
        <v>2918</v>
      </c>
      <c r="N135" t="str">
        <f t="shared" si="49"/>
        <v>OK.</v>
      </c>
    </row>
    <row r="136" spans="1:14" s="10" customFormat="1">
      <c r="A136" s="28"/>
      <c r="B136" s="133" t="s">
        <v>3</v>
      </c>
      <c r="C136" s="134"/>
      <c r="D136" s="134"/>
      <c r="E136" s="135"/>
      <c r="F136" s="13">
        <f t="shared" ref="F136" si="72">SUM(F135)</f>
        <v>8174</v>
      </c>
      <c r="G136" s="13">
        <f t="shared" ref="G136" si="73">SUM(G135)</f>
        <v>2318</v>
      </c>
      <c r="H136" s="13">
        <f t="shared" ref="H136" si="74">SUM(H135)</f>
        <v>610</v>
      </c>
      <c r="I136" s="13">
        <f t="shared" ref="I136" si="75">SUM(I135)</f>
        <v>2308</v>
      </c>
      <c r="J136" s="13">
        <f t="shared" ref="J136" si="76">SUM(J135)</f>
        <v>0</v>
      </c>
      <c r="K136" s="13">
        <f t="shared" ref="K136" si="77">SUM(K135)</f>
        <v>0</v>
      </c>
      <c r="L136" s="13">
        <f t="shared" ref="L136" si="78">SUM(L135)</f>
        <v>2918</v>
      </c>
      <c r="N136" t="str">
        <f t="shared" si="49"/>
        <v>OK.</v>
      </c>
    </row>
    <row r="137" spans="1:14" s="10" customFormat="1">
      <c r="A137" s="28"/>
      <c r="B137" s="105" t="s">
        <v>4</v>
      </c>
      <c r="C137" s="106"/>
      <c r="D137" s="106"/>
      <c r="E137" s="107"/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N137" t="str">
        <f t="shared" si="49"/>
        <v>OK.</v>
      </c>
    </row>
    <row r="138" spans="1:14" s="46" customFormat="1">
      <c r="A138" s="44">
        <v>11</v>
      </c>
      <c r="B138" s="24" t="s">
        <v>55</v>
      </c>
      <c r="C138" s="44" t="s">
        <v>53</v>
      </c>
      <c r="D138" s="47">
        <v>2010</v>
      </c>
      <c r="E138" s="48">
        <v>2012</v>
      </c>
      <c r="F138" s="45">
        <f>SUM(F141:F142)</f>
        <v>215836</v>
      </c>
      <c r="G138" s="45">
        <f t="shared" ref="G138:L138" si="79">SUM(G141:G142)</f>
        <v>100370</v>
      </c>
      <c r="H138" s="45">
        <f t="shared" si="79"/>
        <v>63000</v>
      </c>
      <c r="I138" s="45">
        <f t="shared" si="79"/>
        <v>0</v>
      </c>
      <c r="J138" s="45">
        <f t="shared" si="79"/>
        <v>0</v>
      </c>
      <c r="K138" s="45">
        <f t="shared" si="79"/>
        <v>0</v>
      </c>
      <c r="L138" s="45">
        <f t="shared" si="79"/>
        <v>115466</v>
      </c>
      <c r="N138" t="str">
        <f t="shared" si="49"/>
        <v>OK.</v>
      </c>
    </row>
    <row r="139" spans="1:14" s="10" customFormat="1">
      <c r="A139" s="28"/>
      <c r="B139" s="105" t="s">
        <v>3</v>
      </c>
      <c r="C139" s="106"/>
      <c r="D139" s="106"/>
      <c r="E139" s="107"/>
      <c r="F139" s="13">
        <f t="shared" ref="F139:L139" si="80">SUM(F138)</f>
        <v>215836</v>
      </c>
      <c r="G139" s="13">
        <f t="shared" si="80"/>
        <v>100370</v>
      </c>
      <c r="H139" s="13">
        <f t="shared" si="80"/>
        <v>63000</v>
      </c>
      <c r="I139" s="13">
        <f t="shared" si="80"/>
        <v>0</v>
      </c>
      <c r="J139" s="13">
        <f t="shared" si="80"/>
        <v>0</v>
      </c>
      <c r="K139" s="13">
        <f t="shared" si="80"/>
        <v>0</v>
      </c>
      <c r="L139" s="13">
        <f t="shared" si="80"/>
        <v>115466</v>
      </c>
      <c r="N139" t="str">
        <f t="shared" si="49"/>
        <v>OK.</v>
      </c>
    </row>
    <row r="140" spans="1:14" s="10" customFormat="1">
      <c r="A140" s="28"/>
      <c r="B140" s="105" t="s">
        <v>4</v>
      </c>
      <c r="C140" s="106"/>
      <c r="D140" s="106"/>
      <c r="E140" s="107"/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N140" t="str">
        <f t="shared" si="49"/>
        <v>OK.</v>
      </c>
    </row>
    <row r="141" spans="1:14" s="63" customFormat="1" hidden="1">
      <c r="A141" s="57"/>
      <c r="B141" s="58" t="s">
        <v>66</v>
      </c>
      <c r="C141" s="59"/>
      <c r="D141" s="60"/>
      <c r="E141" s="61"/>
      <c r="F141" s="62">
        <v>215836</v>
      </c>
      <c r="G141" s="62">
        <v>52466</v>
      </c>
      <c r="H141" s="62">
        <v>63000</v>
      </c>
      <c r="I141" s="62">
        <v>0</v>
      </c>
      <c r="J141" s="62">
        <v>0</v>
      </c>
      <c r="K141" s="62">
        <v>0</v>
      </c>
      <c r="L141" s="62">
        <v>115466</v>
      </c>
      <c r="N141" t="str">
        <f t="shared" si="49"/>
        <v>OK.</v>
      </c>
    </row>
    <row r="142" spans="1:14" s="63" customFormat="1" hidden="1">
      <c r="A142" s="57"/>
      <c r="B142" s="58" t="s">
        <v>103</v>
      </c>
      <c r="C142" s="59"/>
      <c r="D142" s="60"/>
      <c r="E142" s="61"/>
      <c r="F142" s="62">
        <v>0</v>
      </c>
      <c r="G142" s="62">
        <v>47904</v>
      </c>
      <c r="H142" s="62">
        <v>0</v>
      </c>
      <c r="I142" s="62">
        <v>0</v>
      </c>
      <c r="J142" s="62">
        <v>0</v>
      </c>
      <c r="K142" s="62">
        <v>0</v>
      </c>
      <c r="L142" s="62">
        <v>0</v>
      </c>
      <c r="N142"/>
    </row>
    <row r="143" spans="1:14" s="46" customFormat="1">
      <c r="A143" s="44">
        <v>12</v>
      </c>
      <c r="B143" s="24" t="s">
        <v>54</v>
      </c>
      <c r="C143" s="44" t="s">
        <v>53</v>
      </c>
      <c r="D143" s="47">
        <v>2010</v>
      </c>
      <c r="E143" s="48">
        <v>2014</v>
      </c>
      <c r="F143" s="45">
        <v>34800</v>
      </c>
      <c r="G143" s="45">
        <v>6960</v>
      </c>
      <c r="H143" s="45">
        <v>6960</v>
      </c>
      <c r="I143" s="45">
        <v>6890</v>
      </c>
      <c r="J143" s="45">
        <v>6860</v>
      </c>
      <c r="K143" s="45">
        <v>0</v>
      </c>
      <c r="L143" s="45">
        <v>0</v>
      </c>
      <c r="N143" t="str">
        <f t="shared" si="49"/>
        <v>OK.</v>
      </c>
    </row>
    <row r="144" spans="1:14" s="10" customFormat="1">
      <c r="A144" s="28"/>
      <c r="B144" s="105" t="s">
        <v>3</v>
      </c>
      <c r="C144" s="106"/>
      <c r="D144" s="106"/>
      <c r="E144" s="107"/>
      <c r="F144" s="13">
        <f t="shared" ref="F144" si="81">SUM(F143)</f>
        <v>34800</v>
      </c>
      <c r="G144" s="13">
        <f t="shared" ref="G144" si="82">SUM(G143)</f>
        <v>6960</v>
      </c>
      <c r="H144" s="13">
        <f t="shared" ref="H144" si="83">SUM(H143)</f>
        <v>6960</v>
      </c>
      <c r="I144" s="13">
        <f t="shared" ref="I144" si="84">SUM(I143)</f>
        <v>6890</v>
      </c>
      <c r="J144" s="13">
        <f t="shared" ref="J144" si="85">SUM(J143)</f>
        <v>6860</v>
      </c>
      <c r="K144" s="13">
        <f t="shared" ref="K144" si="86">SUM(K143)</f>
        <v>0</v>
      </c>
      <c r="L144" s="13">
        <f t="shared" ref="L144" si="87">SUM(L143)</f>
        <v>0</v>
      </c>
      <c r="N144" t="str">
        <f t="shared" si="49"/>
        <v>OK.</v>
      </c>
    </row>
    <row r="145" spans="1:14" s="10" customFormat="1">
      <c r="A145" s="28"/>
      <c r="B145" s="105" t="s">
        <v>4</v>
      </c>
      <c r="C145" s="106"/>
      <c r="D145" s="106"/>
      <c r="E145" s="107"/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N145" t="str">
        <f t="shared" si="49"/>
        <v>OK.</v>
      </c>
    </row>
    <row r="146" spans="1:14" s="46" customFormat="1">
      <c r="A146" s="44">
        <v>13</v>
      </c>
      <c r="B146" s="49" t="s">
        <v>56</v>
      </c>
      <c r="C146" s="44" t="s">
        <v>53</v>
      </c>
      <c r="D146" s="47">
        <v>2008</v>
      </c>
      <c r="E146" s="48">
        <v>2011</v>
      </c>
      <c r="F146" s="45">
        <v>5306</v>
      </c>
      <c r="G146" s="45">
        <v>900</v>
      </c>
      <c r="H146" s="45">
        <v>0</v>
      </c>
      <c r="I146" s="45">
        <v>0</v>
      </c>
      <c r="J146" s="45">
        <v>0</v>
      </c>
      <c r="K146" s="45">
        <v>0</v>
      </c>
      <c r="L146" s="45">
        <f>SUM(G146:K146)</f>
        <v>900</v>
      </c>
      <c r="N146" t="str">
        <f t="shared" si="49"/>
        <v>OK.</v>
      </c>
    </row>
    <row r="147" spans="1:14" s="10" customFormat="1">
      <c r="A147" s="28"/>
      <c r="B147" s="105" t="s">
        <v>3</v>
      </c>
      <c r="C147" s="106"/>
      <c r="D147" s="106"/>
      <c r="E147" s="107"/>
      <c r="F147" s="13">
        <f t="shared" ref="F147" si="88">SUM(F146)</f>
        <v>5306</v>
      </c>
      <c r="G147" s="13">
        <f t="shared" ref="G147" si="89">SUM(G146)</f>
        <v>900</v>
      </c>
      <c r="H147" s="13">
        <f t="shared" ref="H147" si="90">SUM(H146)</f>
        <v>0</v>
      </c>
      <c r="I147" s="13">
        <f t="shared" ref="I147" si="91">SUM(I146)</f>
        <v>0</v>
      </c>
      <c r="J147" s="13">
        <f t="shared" ref="J147" si="92">SUM(J146)</f>
        <v>0</v>
      </c>
      <c r="K147" s="13">
        <f t="shared" ref="K147" si="93">SUM(K146)</f>
        <v>0</v>
      </c>
      <c r="L147" s="13">
        <f t="shared" ref="L147" si="94">SUM(L146)</f>
        <v>900</v>
      </c>
      <c r="N147" t="str">
        <f t="shared" si="49"/>
        <v>OK.</v>
      </c>
    </row>
    <row r="148" spans="1:14" s="10" customFormat="1">
      <c r="A148" s="28"/>
      <c r="B148" s="105" t="s">
        <v>4</v>
      </c>
      <c r="C148" s="106"/>
      <c r="D148" s="106"/>
      <c r="E148" s="107"/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N148" t="str">
        <f t="shared" si="49"/>
        <v>OK.</v>
      </c>
    </row>
    <row r="149" spans="1:14" s="46" customFormat="1">
      <c r="A149" s="44">
        <v>14</v>
      </c>
      <c r="B149" s="49" t="s">
        <v>57</v>
      </c>
      <c r="C149" s="44" t="s">
        <v>53</v>
      </c>
      <c r="D149" s="47">
        <v>2010</v>
      </c>
      <c r="E149" s="48">
        <v>2011</v>
      </c>
      <c r="F149" s="45">
        <v>854</v>
      </c>
      <c r="G149" s="45">
        <v>512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N149" t="str">
        <f t="shared" si="49"/>
        <v>OK.</v>
      </c>
    </row>
    <row r="150" spans="1:14" s="10" customFormat="1" ht="15" customHeight="1">
      <c r="A150" s="28"/>
      <c r="B150" s="105" t="s">
        <v>3</v>
      </c>
      <c r="C150" s="106"/>
      <c r="D150" s="106"/>
      <c r="E150" s="107"/>
      <c r="F150" s="13">
        <f t="shared" ref="F150" si="95">SUM(F149)</f>
        <v>854</v>
      </c>
      <c r="G150" s="13">
        <f t="shared" ref="G150" si="96">SUM(G149)</f>
        <v>512</v>
      </c>
      <c r="H150" s="13">
        <f t="shared" ref="H150" si="97">SUM(H149)</f>
        <v>0</v>
      </c>
      <c r="I150" s="13">
        <f t="shared" ref="I150" si="98">SUM(I149)</f>
        <v>0</v>
      </c>
      <c r="J150" s="13">
        <f t="shared" ref="J150" si="99">SUM(J149)</f>
        <v>0</v>
      </c>
      <c r="K150" s="13">
        <f t="shared" ref="K150" si="100">SUM(K149)</f>
        <v>0</v>
      </c>
      <c r="L150" s="13">
        <f t="shared" ref="L150" si="101">SUM(L149)</f>
        <v>0</v>
      </c>
      <c r="N150" t="str">
        <f t="shared" si="49"/>
        <v>OK.</v>
      </c>
    </row>
    <row r="151" spans="1:14" s="10" customFormat="1">
      <c r="A151" s="28"/>
      <c r="B151" s="105" t="s">
        <v>4</v>
      </c>
      <c r="C151" s="106"/>
      <c r="D151" s="106"/>
      <c r="E151" s="107"/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N151" t="str">
        <f t="shared" si="49"/>
        <v>OK.</v>
      </c>
    </row>
    <row r="152" spans="1:14" s="46" customFormat="1">
      <c r="A152" s="44">
        <v>15</v>
      </c>
      <c r="B152" s="24" t="s">
        <v>58</v>
      </c>
      <c r="C152" s="44" t="s">
        <v>53</v>
      </c>
      <c r="D152" s="47">
        <v>2011</v>
      </c>
      <c r="E152" s="48">
        <v>2013</v>
      </c>
      <c r="F152" s="45">
        <v>1688</v>
      </c>
      <c r="G152" s="45">
        <v>536</v>
      </c>
      <c r="H152" s="45">
        <v>562</v>
      </c>
      <c r="I152" s="45">
        <v>590</v>
      </c>
      <c r="J152" s="45">
        <v>0</v>
      </c>
      <c r="K152" s="45">
        <v>0</v>
      </c>
      <c r="L152" s="45">
        <f>SUM(G152:K152)</f>
        <v>1688</v>
      </c>
      <c r="N152" t="str">
        <f t="shared" si="49"/>
        <v>OK.</v>
      </c>
    </row>
    <row r="153" spans="1:14" s="10" customFormat="1">
      <c r="A153" s="28"/>
      <c r="B153" s="105" t="s">
        <v>3</v>
      </c>
      <c r="C153" s="106"/>
      <c r="D153" s="106"/>
      <c r="E153" s="107"/>
      <c r="F153" s="13">
        <f t="shared" ref="F153" si="102">SUM(F152)</f>
        <v>1688</v>
      </c>
      <c r="G153" s="13">
        <f t="shared" ref="G153" si="103">SUM(G152)</f>
        <v>536</v>
      </c>
      <c r="H153" s="13">
        <f t="shared" ref="H153" si="104">SUM(H152)</f>
        <v>562</v>
      </c>
      <c r="I153" s="13">
        <f t="shared" ref="I153" si="105">SUM(I152)</f>
        <v>590</v>
      </c>
      <c r="J153" s="13">
        <f t="shared" ref="J153" si="106">SUM(J152)</f>
        <v>0</v>
      </c>
      <c r="K153" s="13">
        <f t="shared" ref="K153" si="107">SUM(K152)</f>
        <v>0</v>
      </c>
      <c r="L153" s="13">
        <f t="shared" ref="L153" si="108">SUM(L152)</f>
        <v>1688</v>
      </c>
      <c r="N153" t="str">
        <f t="shared" si="49"/>
        <v>OK.</v>
      </c>
    </row>
    <row r="154" spans="1:14" s="10" customFormat="1">
      <c r="A154" s="28"/>
      <c r="B154" s="105" t="s">
        <v>4</v>
      </c>
      <c r="C154" s="106"/>
      <c r="D154" s="106"/>
      <c r="E154" s="107"/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N154" t="str">
        <f t="shared" si="49"/>
        <v>OK.</v>
      </c>
    </row>
    <row r="155" spans="1:14" s="46" customFormat="1">
      <c r="A155" s="44">
        <v>16</v>
      </c>
      <c r="B155" s="24" t="s">
        <v>59</v>
      </c>
      <c r="C155" s="44" t="s">
        <v>53</v>
      </c>
      <c r="D155" s="47">
        <v>2010</v>
      </c>
      <c r="E155" s="48">
        <v>2012</v>
      </c>
      <c r="F155" s="45">
        <v>5120</v>
      </c>
      <c r="G155" s="45">
        <v>1920</v>
      </c>
      <c r="H155" s="45">
        <v>736</v>
      </c>
      <c r="I155" s="45">
        <v>0</v>
      </c>
      <c r="J155" s="45">
        <v>0</v>
      </c>
      <c r="K155" s="45">
        <v>0</v>
      </c>
      <c r="L155" s="45">
        <f>SUM(H155:K155)</f>
        <v>736</v>
      </c>
      <c r="N155" t="str">
        <f t="shared" si="49"/>
        <v>OK.</v>
      </c>
    </row>
    <row r="156" spans="1:14" s="10" customFormat="1">
      <c r="A156" s="28"/>
      <c r="B156" s="105" t="s">
        <v>3</v>
      </c>
      <c r="C156" s="106"/>
      <c r="D156" s="106"/>
      <c r="E156" s="107"/>
      <c r="F156" s="13">
        <f t="shared" ref="F156" si="109">SUM(F155)</f>
        <v>5120</v>
      </c>
      <c r="G156" s="13">
        <f t="shared" ref="G156" si="110">SUM(G155)</f>
        <v>1920</v>
      </c>
      <c r="H156" s="13">
        <f t="shared" ref="H156" si="111">SUM(H155)</f>
        <v>736</v>
      </c>
      <c r="I156" s="13">
        <f t="shared" ref="I156" si="112">SUM(I155)</f>
        <v>0</v>
      </c>
      <c r="J156" s="13">
        <f t="shared" ref="J156" si="113">SUM(J155)</f>
        <v>0</v>
      </c>
      <c r="K156" s="13">
        <f t="shared" ref="K156" si="114">SUM(K155)</f>
        <v>0</v>
      </c>
      <c r="L156" s="13">
        <f t="shared" ref="L156" si="115">SUM(L155)</f>
        <v>736</v>
      </c>
      <c r="N156" t="str">
        <f t="shared" si="49"/>
        <v>OK.</v>
      </c>
    </row>
    <row r="157" spans="1:14" s="10" customFormat="1">
      <c r="A157" s="28"/>
      <c r="B157" s="105" t="s">
        <v>4</v>
      </c>
      <c r="C157" s="106"/>
      <c r="D157" s="106"/>
      <c r="E157" s="107"/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N157" t="str">
        <f t="shared" si="49"/>
        <v>OK.</v>
      </c>
    </row>
    <row r="158" spans="1:14" s="46" customFormat="1">
      <c r="A158" s="44">
        <v>17</v>
      </c>
      <c r="B158" s="24" t="s">
        <v>60</v>
      </c>
      <c r="C158" s="44" t="s">
        <v>53</v>
      </c>
      <c r="D158" s="47">
        <v>2011</v>
      </c>
      <c r="E158" s="48">
        <v>2012</v>
      </c>
      <c r="F158" s="45">
        <v>11712</v>
      </c>
      <c r="G158" s="45">
        <v>5856</v>
      </c>
      <c r="H158" s="45">
        <v>5856</v>
      </c>
      <c r="I158" s="45">
        <v>0</v>
      </c>
      <c r="J158" s="45">
        <v>0</v>
      </c>
      <c r="K158" s="45">
        <v>0</v>
      </c>
      <c r="L158" s="45">
        <f>SUM(G158:K158)</f>
        <v>11712</v>
      </c>
      <c r="N158" t="str">
        <f t="shared" si="49"/>
        <v>OK.</v>
      </c>
    </row>
    <row r="159" spans="1:14" s="10" customFormat="1">
      <c r="A159" s="28"/>
      <c r="B159" s="105" t="s">
        <v>3</v>
      </c>
      <c r="C159" s="106"/>
      <c r="D159" s="106"/>
      <c r="E159" s="107"/>
      <c r="F159" s="13">
        <f t="shared" ref="F159" si="116">SUM(F158)</f>
        <v>11712</v>
      </c>
      <c r="G159" s="13">
        <f t="shared" ref="G159" si="117">SUM(G158)</f>
        <v>5856</v>
      </c>
      <c r="H159" s="13">
        <f t="shared" ref="H159" si="118">SUM(H158)</f>
        <v>5856</v>
      </c>
      <c r="I159" s="13">
        <f t="shared" ref="I159" si="119">SUM(I158)</f>
        <v>0</v>
      </c>
      <c r="J159" s="13">
        <f t="shared" ref="J159" si="120">SUM(J158)</f>
        <v>0</v>
      </c>
      <c r="K159" s="13">
        <f t="shared" ref="K159" si="121">SUM(K158)</f>
        <v>0</v>
      </c>
      <c r="L159" s="13">
        <f t="shared" ref="L159" si="122">SUM(L158)</f>
        <v>11712</v>
      </c>
      <c r="N159" t="str">
        <f t="shared" si="49"/>
        <v>OK.</v>
      </c>
    </row>
    <row r="160" spans="1:14" s="10" customFormat="1">
      <c r="A160" s="28"/>
      <c r="B160" s="105" t="s">
        <v>4</v>
      </c>
      <c r="C160" s="106"/>
      <c r="D160" s="106"/>
      <c r="E160" s="107"/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N160" t="str">
        <f t="shared" si="49"/>
        <v>OK.</v>
      </c>
    </row>
    <row r="161" spans="1:14" s="46" customFormat="1">
      <c r="A161" s="44">
        <v>18</v>
      </c>
      <c r="B161" s="24" t="s">
        <v>61</v>
      </c>
      <c r="C161" s="44" t="s">
        <v>53</v>
      </c>
      <c r="D161" s="47">
        <v>2009</v>
      </c>
      <c r="E161" s="48">
        <v>2011</v>
      </c>
      <c r="F161" s="45">
        <v>5856</v>
      </c>
      <c r="G161" s="45">
        <v>976</v>
      </c>
      <c r="H161" s="45">
        <v>0</v>
      </c>
      <c r="I161" s="45">
        <v>0</v>
      </c>
      <c r="J161" s="45">
        <v>0</v>
      </c>
      <c r="K161" s="45">
        <v>0</v>
      </c>
      <c r="L161" s="50">
        <v>0</v>
      </c>
      <c r="N161" t="str">
        <f t="shared" ref="N161:N219" si="123">IF(F161&gt;=SUM(G161:K161),"OK.","Błąd")</f>
        <v>OK.</v>
      </c>
    </row>
    <row r="162" spans="1:14" s="10" customFormat="1">
      <c r="A162" s="28"/>
      <c r="B162" s="105" t="s">
        <v>3</v>
      </c>
      <c r="C162" s="106"/>
      <c r="D162" s="106"/>
      <c r="E162" s="107"/>
      <c r="F162" s="13">
        <f t="shared" ref="F162" si="124">SUM(F161)</f>
        <v>5856</v>
      </c>
      <c r="G162" s="13">
        <f t="shared" ref="G162" si="125">SUM(G161)</f>
        <v>976</v>
      </c>
      <c r="H162" s="13">
        <f t="shared" ref="H162" si="126">SUM(H161)</f>
        <v>0</v>
      </c>
      <c r="I162" s="13">
        <f t="shared" ref="I162" si="127">SUM(I161)</f>
        <v>0</v>
      </c>
      <c r="J162" s="13">
        <f t="shared" ref="J162" si="128">SUM(J161)</f>
        <v>0</v>
      </c>
      <c r="K162" s="13">
        <f t="shared" ref="K162" si="129">SUM(K161)</f>
        <v>0</v>
      </c>
      <c r="L162" s="13">
        <f t="shared" ref="L162" si="130">SUM(L161)</f>
        <v>0</v>
      </c>
      <c r="N162" t="str">
        <f t="shared" si="123"/>
        <v>OK.</v>
      </c>
    </row>
    <row r="163" spans="1:14" s="10" customFormat="1">
      <c r="A163" s="28"/>
      <c r="B163" s="105" t="s">
        <v>4</v>
      </c>
      <c r="C163" s="106"/>
      <c r="D163" s="106"/>
      <c r="E163" s="107"/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N163" t="str">
        <f t="shared" si="123"/>
        <v>OK.</v>
      </c>
    </row>
    <row r="164" spans="1:14" s="11" customFormat="1">
      <c r="A164" s="24">
        <v>19</v>
      </c>
      <c r="B164" s="51" t="s">
        <v>44</v>
      </c>
      <c r="C164" s="30" t="s">
        <v>23</v>
      </c>
      <c r="D164" s="36">
        <v>2010</v>
      </c>
      <c r="E164" s="24" t="s">
        <v>98</v>
      </c>
      <c r="F164" s="43">
        <v>76625.759999999995</v>
      </c>
      <c r="G164" s="52">
        <v>38312.879999999997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N164" t="str">
        <f t="shared" si="123"/>
        <v>OK.</v>
      </c>
    </row>
    <row r="165" spans="1:14" s="10" customFormat="1">
      <c r="A165" s="28"/>
      <c r="B165" s="105" t="s">
        <v>3</v>
      </c>
      <c r="C165" s="106"/>
      <c r="D165" s="106"/>
      <c r="E165" s="107"/>
      <c r="F165" s="13">
        <f t="shared" ref="F165:L165" si="131">SUM(F164)</f>
        <v>76625.759999999995</v>
      </c>
      <c r="G165" s="13">
        <f t="shared" si="131"/>
        <v>38312.879999999997</v>
      </c>
      <c r="H165" s="13">
        <f t="shared" si="131"/>
        <v>0</v>
      </c>
      <c r="I165" s="13">
        <f t="shared" si="131"/>
        <v>0</v>
      </c>
      <c r="J165" s="13">
        <f t="shared" si="131"/>
        <v>0</v>
      </c>
      <c r="K165" s="13">
        <f t="shared" si="131"/>
        <v>0</v>
      </c>
      <c r="L165" s="13">
        <f t="shared" si="131"/>
        <v>0</v>
      </c>
      <c r="N165" t="str">
        <f t="shared" si="123"/>
        <v>OK.</v>
      </c>
    </row>
    <row r="166" spans="1:14" s="10" customFormat="1">
      <c r="A166" s="28"/>
      <c r="B166" s="105" t="s">
        <v>4</v>
      </c>
      <c r="C166" s="106"/>
      <c r="D166" s="106"/>
      <c r="E166" s="107"/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N166" t="str">
        <f t="shared" si="123"/>
        <v>OK.</v>
      </c>
    </row>
    <row r="167" spans="1:14" s="11" customFormat="1" ht="33.75">
      <c r="A167" s="24">
        <v>20</v>
      </c>
      <c r="B167" s="51" t="s">
        <v>45</v>
      </c>
      <c r="C167" s="30" t="s">
        <v>23</v>
      </c>
      <c r="D167" s="24">
        <v>2010</v>
      </c>
      <c r="E167" s="24">
        <v>2012</v>
      </c>
      <c r="F167" s="52">
        <v>52248</v>
      </c>
      <c r="G167" s="52">
        <v>26742</v>
      </c>
      <c r="H167" s="52">
        <v>6840</v>
      </c>
      <c r="I167" s="43">
        <v>0</v>
      </c>
      <c r="J167" s="43">
        <v>0</v>
      </c>
      <c r="K167" s="43">
        <v>0</v>
      </c>
      <c r="L167" s="43">
        <v>26896</v>
      </c>
      <c r="N167" t="str">
        <f t="shared" si="123"/>
        <v>OK.</v>
      </c>
    </row>
    <row r="168" spans="1:14" s="10" customFormat="1">
      <c r="A168" s="28"/>
      <c r="B168" s="105" t="s">
        <v>3</v>
      </c>
      <c r="C168" s="106"/>
      <c r="D168" s="106"/>
      <c r="E168" s="107"/>
      <c r="F168" s="13">
        <f t="shared" ref="F168:K168" si="132">SUM(F167)</f>
        <v>52248</v>
      </c>
      <c r="G168" s="13">
        <f t="shared" si="132"/>
        <v>26742</v>
      </c>
      <c r="H168" s="13">
        <f t="shared" si="132"/>
        <v>6840</v>
      </c>
      <c r="I168" s="13">
        <f t="shared" si="132"/>
        <v>0</v>
      </c>
      <c r="J168" s="13">
        <f t="shared" si="132"/>
        <v>0</v>
      </c>
      <c r="K168" s="13">
        <f t="shared" si="132"/>
        <v>0</v>
      </c>
      <c r="L168" s="13">
        <v>26896</v>
      </c>
      <c r="N168" t="str">
        <f t="shared" si="123"/>
        <v>OK.</v>
      </c>
    </row>
    <row r="169" spans="1:14" s="10" customFormat="1">
      <c r="A169" s="28"/>
      <c r="B169" s="105" t="s">
        <v>4</v>
      </c>
      <c r="C169" s="106"/>
      <c r="D169" s="106"/>
      <c r="E169" s="107"/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N169" t="str">
        <f t="shared" si="123"/>
        <v>OK.</v>
      </c>
    </row>
    <row r="170" spans="1:14" s="11" customFormat="1">
      <c r="A170" s="24">
        <v>21</v>
      </c>
      <c r="B170" s="51" t="s">
        <v>46</v>
      </c>
      <c r="C170" s="30" t="s">
        <v>23</v>
      </c>
      <c r="D170" s="36">
        <v>2010</v>
      </c>
      <c r="E170" s="24">
        <v>2012</v>
      </c>
      <c r="F170" s="43">
        <f>SUM(F171:F172)</f>
        <v>2621</v>
      </c>
      <c r="G170" s="43">
        <f t="shared" ref="G170:H170" si="133">SUM(G171:G172)</f>
        <v>1317</v>
      </c>
      <c r="H170" s="43">
        <f t="shared" si="133"/>
        <v>110</v>
      </c>
      <c r="I170" s="43">
        <f>SUM(I171:I172)</f>
        <v>0</v>
      </c>
      <c r="J170" s="43">
        <v>0</v>
      </c>
      <c r="K170" s="43">
        <v>0</v>
      </c>
      <c r="L170" s="43">
        <v>0</v>
      </c>
      <c r="N170" t="str">
        <f t="shared" si="123"/>
        <v>OK.</v>
      </c>
    </row>
    <row r="171" spans="1:14" s="10" customFormat="1">
      <c r="A171" s="28"/>
      <c r="B171" s="105" t="s">
        <v>3</v>
      </c>
      <c r="C171" s="106"/>
      <c r="D171" s="106"/>
      <c r="E171" s="107"/>
      <c r="F171" s="13">
        <f>SUM(F173:F174)</f>
        <v>2621</v>
      </c>
      <c r="G171" s="13">
        <f t="shared" ref="G171:L171" si="134">SUM(G173:G174)</f>
        <v>1317</v>
      </c>
      <c r="H171" s="13">
        <f t="shared" si="134"/>
        <v>110</v>
      </c>
      <c r="I171" s="13">
        <f t="shared" si="134"/>
        <v>0</v>
      </c>
      <c r="J171" s="13">
        <f t="shared" si="134"/>
        <v>0</v>
      </c>
      <c r="K171" s="13">
        <f t="shared" si="134"/>
        <v>0</v>
      </c>
      <c r="L171" s="13">
        <f t="shared" si="134"/>
        <v>0</v>
      </c>
      <c r="N171" t="str">
        <f t="shared" si="123"/>
        <v>OK.</v>
      </c>
    </row>
    <row r="172" spans="1:14" s="10" customFormat="1">
      <c r="A172" s="28"/>
      <c r="B172" s="105" t="s">
        <v>4</v>
      </c>
      <c r="C172" s="106"/>
      <c r="D172" s="106"/>
      <c r="E172" s="107"/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N172" t="str">
        <f t="shared" si="123"/>
        <v>OK.</v>
      </c>
    </row>
    <row r="173" spans="1:14" s="63" customFormat="1" hidden="1">
      <c r="A173" s="57"/>
      <c r="B173" s="58" t="s">
        <v>66</v>
      </c>
      <c r="C173" s="59"/>
      <c r="D173" s="60"/>
      <c r="E173" s="61"/>
      <c r="F173" s="62">
        <v>2606</v>
      </c>
      <c r="G173" s="62">
        <v>1303</v>
      </c>
      <c r="H173" s="62">
        <v>109</v>
      </c>
      <c r="I173" s="62">
        <v>0</v>
      </c>
      <c r="J173" s="62">
        <v>0</v>
      </c>
      <c r="K173" s="62">
        <v>0</v>
      </c>
      <c r="L173" s="62">
        <v>0</v>
      </c>
      <c r="N173" t="str">
        <f t="shared" ref="N173" si="135">IF(F173&gt;=SUM(G173:K173),"OK.","Błąd")</f>
        <v>OK.</v>
      </c>
    </row>
    <row r="174" spans="1:14" s="63" customFormat="1" hidden="1">
      <c r="A174" s="57"/>
      <c r="B174" s="58" t="s">
        <v>103</v>
      </c>
      <c r="C174" s="59"/>
      <c r="D174" s="60"/>
      <c r="E174" s="61"/>
      <c r="F174" s="62">
        <v>15</v>
      </c>
      <c r="G174" s="62">
        <v>14</v>
      </c>
      <c r="H174" s="62">
        <v>1</v>
      </c>
      <c r="I174" s="62">
        <v>0</v>
      </c>
      <c r="J174" s="62">
        <v>0</v>
      </c>
      <c r="K174" s="62">
        <v>0</v>
      </c>
      <c r="L174" s="62">
        <v>0</v>
      </c>
      <c r="N174"/>
    </row>
    <row r="175" spans="1:14" s="11" customFormat="1" ht="22.5">
      <c r="A175" s="24">
        <v>22</v>
      </c>
      <c r="B175" s="51" t="s">
        <v>47</v>
      </c>
      <c r="C175" s="30" t="s">
        <v>23</v>
      </c>
      <c r="D175" s="24">
        <v>2009</v>
      </c>
      <c r="E175" s="24">
        <v>2012</v>
      </c>
      <c r="F175" s="52">
        <v>16920</v>
      </c>
      <c r="G175" s="43">
        <v>4800</v>
      </c>
      <c r="H175" s="43">
        <v>4800</v>
      </c>
      <c r="I175" s="43">
        <v>0</v>
      </c>
      <c r="J175" s="43">
        <v>0</v>
      </c>
      <c r="K175" s="43">
        <v>0</v>
      </c>
      <c r="L175" s="43">
        <v>9600</v>
      </c>
      <c r="N175" t="str">
        <f t="shared" si="123"/>
        <v>OK.</v>
      </c>
    </row>
    <row r="176" spans="1:14" s="10" customFormat="1">
      <c r="A176" s="28"/>
      <c r="B176" s="105" t="s">
        <v>3</v>
      </c>
      <c r="C176" s="106"/>
      <c r="D176" s="106"/>
      <c r="E176" s="107"/>
      <c r="F176" s="13">
        <f t="shared" ref="F176:K176" si="136">SUM(F175)</f>
        <v>16920</v>
      </c>
      <c r="G176" s="13">
        <f t="shared" si="136"/>
        <v>4800</v>
      </c>
      <c r="H176" s="13">
        <f t="shared" si="136"/>
        <v>4800</v>
      </c>
      <c r="I176" s="13">
        <f t="shared" si="136"/>
        <v>0</v>
      </c>
      <c r="J176" s="13">
        <f t="shared" si="136"/>
        <v>0</v>
      </c>
      <c r="K176" s="13">
        <f t="shared" si="136"/>
        <v>0</v>
      </c>
      <c r="L176" s="13">
        <v>9600</v>
      </c>
      <c r="N176" t="str">
        <f t="shared" si="123"/>
        <v>OK.</v>
      </c>
    </row>
    <row r="177" spans="1:14" s="10" customFormat="1">
      <c r="A177" s="28"/>
      <c r="B177" s="105" t="s">
        <v>4</v>
      </c>
      <c r="C177" s="106"/>
      <c r="D177" s="106"/>
      <c r="E177" s="107"/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N177" t="str">
        <f t="shared" si="123"/>
        <v>OK.</v>
      </c>
    </row>
    <row r="178" spans="1:14" s="11" customFormat="1" ht="22.5">
      <c r="A178" s="24">
        <v>23</v>
      </c>
      <c r="B178" s="51" t="s">
        <v>48</v>
      </c>
      <c r="C178" s="30" t="s">
        <v>23</v>
      </c>
      <c r="D178" s="36">
        <v>2009</v>
      </c>
      <c r="E178" s="24">
        <v>2012</v>
      </c>
      <c r="F178" s="52">
        <v>10600</v>
      </c>
      <c r="G178" s="43">
        <v>3000</v>
      </c>
      <c r="H178" s="43">
        <v>3000</v>
      </c>
      <c r="I178" s="43">
        <v>0</v>
      </c>
      <c r="J178" s="43">
        <v>0</v>
      </c>
      <c r="K178" s="43">
        <v>0</v>
      </c>
      <c r="L178" s="43">
        <v>6000</v>
      </c>
      <c r="N178" t="str">
        <f t="shared" si="123"/>
        <v>OK.</v>
      </c>
    </row>
    <row r="179" spans="1:14" s="10" customFormat="1">
      <c r="A179" s="28"/>
      <c r="B179" s="105" t="s">
        <v>3</v>
      </c>
      <c r="C179" s="106"/>
      <c r="D179" s="106"/>
      <c r="E179" s="107"/>
      <c r="F179" s="13">
        <f t="shared" ref="F179:L179" si="137">SUM(F178)</f>
        <v>10600</v>
      </c>
      <c r="G179" s="13">
        <f t="shared" si="137"/>
        <v>3000</v>
      </c>
      <c r="H179" s="13">
        <f t="shared" si="137"/>
        <v>3000</v>
      </c>
      <c r="I179" s="13">
        <f t="shared" si="137"/>
        <v>0</v>
      </c>
      <c r="J179" s="13">
        <f t="shared" si="137"/>
        <v>0</v>
      </c>
      <c r="K179" s="13">
        <f t="shared" si="137"/>
        <v>0</v>
      </c>
      <c r="L179" s="13">
        <f t="shared" si="137"/>
        <v>6000</v>
      </c>
      <c r="N179" t="str">
        <f t="shared" si="123"/>
        <v>OK.</v>
      </c>
    </row>
    <row r="180" spans="1:14" s="10" customFormat="1">
      <c r="A180" s="28"/>
      <c r="B180" s="105" t="s">
        <v>4</v>
      </c>
      <c r="C180" s="106"/>
      <c r="D180" s="106"/>
      <c r="E180" s="107"/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N180" t="str">
        <f t="shared" si="123"/>
        <v>OK.</v>
      </c>
    </row>
    <row r="181" spans="1:14" s="11" customFormat="1">
      <c r="A181" s="24">
        <v>24</v>
      </c>
      <c r="B181" s="51" t="s">
        <v>49</v>
      </c>
      <c r="C181" s="30" t="s">
        <v>23</v>
      </c>
      <c r="D181" s="24">
        <v>2009</v>
      </c>
      <c r="E181" s="24" t="s">
        <v>98</v>
      </c>
      <c r="F181" s="52">
        <v>25086.54</v>
      </c>
      <c r="G181" s="52">
        <v>13000</v>
      </c>
      <c r="H181" s="43">
        <v>0</v>
      </c>
      <c r="I181" s="43">
        <v>0</v>
      </c>
      <c r="J181" s="43">
        <v>0</v>
      </c>
      <c r="K181" s="43">
        <v>0</v>
      </c>
      <c r="L181" s="43">
        <v>13000</v>
      </c>
      <c r="N181" t="str">
        <f t="shared" si="123"/>
        <v>OK.</v>
      </c>
    </row>
    <row r="182" spans="1:14" s="10" customFormat="1">
      <c r="A182" s="28"/>
      <c r="B182" s="105" t="s">
        <v>3</v>
      </c>
      <c r="C182" s="106"/>
      <c r="D182" s="106"/>
      <c r="E182" s="107"/>
      <c r="F182" s="13">
        <f t="shared" ref="F182:L182" si="138">SUM(F181)</f>
        <v>25086.54</v>
      </c>
      <c r="G182" s="13">
        <f t="shared" si="138"/>
        <v>13000</v>
      </c>
      <c r="H182" s="13">
        <f t="shared" si="138"/>
        <v>0</v>
      </c>
      <c r="I182" s="13">
        <f t="shared" si="138"/>
        <v>0</v>
      </c>
      <c r="J182" s="13">
        <f t="shared" si="138"/>
        <v>0</v>
      </c>
      <c r="K182" s="13">
        <f t="shared" si="138"/>
        <v>0</v>
      </c>
      <c r="L182" s="13">
        <f t="shared" si="138"/>
        <v>13000</v>
      </c>
      <c r="N182" t="str">
        <f t="shared" si="123"/>
        <v>OK.</v>
      </c>
    </row>
    <row r="183" spans="1:14" s="10" customFormat="1">
      <c r="A183" s="28"/>
      <c r="B183" s="105" t="s">
        <v>4</v>
      </c>
      <c r="C183" s="106"/>
      <c r="D183" s="106"/>
      <c r="E183" s="107"/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N183" t="str">
        <f t="shared" si="123"/>
        <v>OK.</v>
      </c>
    </row>
    <row r="184" spans="1:14" s="11" customFormat="1" ht="33.75">
      <c r="A184" s="24">
        <v>25</v>
      </c>
      <c r="B184" s="51" t="s">
        <v>50</v>
      </c>
      <c r="C184" s="30" t="s">
        <v>23</v>
      </c>
      <c r="D184" s="36">
        <v>2009</v>
      </c>
      <c r="E184" s="24">
        <v>2012</v>
      </c>
      <c r="F184" s="52">
        <v>21672</v>
      </c>
      <c r="G184" s="43">
        <v>6444</v>
      </c>
      <c r="H184" s="43">
        <v>6444</v>
      </c>
      <c r="I184" s="43">
        <v>0</v>
      </c>
      <c r="J184" s="43">
        <v>0</v>
      </c>
      <c r="K184" s="43">
        <v>0</v>
      </c>
      <c r="L184" s="43">
        <v>12888</v>
      </c>
      <c r="N184" t="str">
        <f t="shared" si="123"/>
        <v>OK.</v>
      </c>
    </row>
    <row r="185" spans="1:14" s="10" customFormat="1">
      <c r="A185" s="28"/>
      <c r="B185" s="105" t="s">
        <v>3</v>
      </c>
      <c r="C185" s="106"/>
      <c r="D185" s="106"/>
      <c r="E185" s="107"/>
      <c r="F185" s="13">
        <f t="shared" ref="F185:L185" si="139">SUM(F184)</f>
        <v>21672</v>
      </c>
      <c r="G185" s="13">
        <f t="shared" si="139"/>
        <v>6444</v>
      </c>
      <c r="H185" s="13">
        <f t="shared" si="139"/>
        <v>6444</v>
      </c>
      <c r="I185" s="13">
        <f t="shared" si="139"/>
        <v>0</v>
      </c>
      <c r="J185" s="13">
        <f t="shared" si="139"/>
        <v>0</v>
      </c>
      <c r="K185" s="13">
        <f t="shared" si="139"/>
        <v>0</v>
      </c>
      <c r="L185" s="13">
        <f t="shared" si="139"/>
        <v>12888</v>
      </c>
      <c r="N185" t="str">
        <f t="shared" si="123"/>
        <v>OK.</v>
      </c>
    </row>
    <row r="186" spans="1:14" s="10" customFormat="1">
      <c r="A186" s="28"/>
      <c r="B186" s="105" t="s">
        <v>4</v>
      </c>
      <c r="C186" s="106"/>
      <c r="D186" s="106"/>
      <c r="E186" s="107"/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N186" t="str">
        <f t="shared" si="123"/>
        <v>OK.</v>
      </c>
    </row>
    <row r="187" spans="1:14" s="11" customFormat="1" ht="22.5">
      <c r="A187" s="24">
        <v>26</v>
      </c>
      <c r="B187" s="51" t="s">
        <v>62</v>
      </c>
      <c r="C187" s="30" t="s">
        <v>23</v>
      </c>
      <c r="D187" s="24">
        <v>2009</v>
      </c>
      <c r="E187" s="24">
        <v>2011</v>
      </c>
      <c r="F187" s="52">
        <v>96000</v>
      </c>
      <c r="G187" s="52">
        <v>36000</v>
      </c>
      <c r="H187" s="43">
        <v>0</v>
      </c>
      <c r="I187" s="43">
        <v>0</v>
      </c>
      <c r="J187" s="43">
        <v>0</v>
      </c>
      <c r="K187" s="43">
        <v>0</v>
      </c>
      <c r="L187" s="43">
        <v>36000</v>
      </c>
      <c r="N187" t="str">
        <f t="shared" si="123"/>
        <v>OK.</v>
      </c>
    </row>
    <row r="188" spans="1:14" s="10" customFormat="1">
      <c r="A188" s="28"/>
      <c r="B188" s="105" t="s">
        <v>3</v>
      </c>
      <c r="C188" s="106"/>
      <c r="D188" s="106"/>
      <c r="E188" s="107"/>
      <c r="F188" s="13">
        <f t="shared" ref="F188:L188" si="140">SUM(F187)</f>
        <v>96000</v>
      </c>
      <c r="G188" s="13">
        <f t="shared" si="140"/>
        <v>36000</v>
      </c>
      <c r="H188" s="13">
        <f t="shared" si="140"/>
        <v>0</v>
      </c>
      <c r="I188" s="13">
        <f t="shared" si="140"/>
        <v>0</v>
      </c>
      <c r="J188" s="13">
        <f t="shared" si="140"/>
        <v>0</v>
      </c>
      <c r="K188" s="13">
        <f t="shared" si="140"/>
        <v>0</v>
      </c>
      <c r="L188" s="13">
        <f t="shared" si="140"/>
        <v>36000</v>
      </c>
      <c r="N188" t="str">
        <f t="shared" si="123"/>
        <v>OK.</v>
      </c>
    </row>
    <row r="189" spans="1:14" s="10" customFormat="1">
      <c r="A189" s="28"/>
      <c r="B189" s="105" t="s">
        <v>4</v>
      </c>
      <c r="C189" s="106"/>
      <c r="D189" s="106"/>
      <c r="E189" s="107"/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N189" t="str">
        <f t="shared" si="123"/>
        <v>OK.</v>
      </c>
    </row>
    <row r="190" spans="1:14" s="11" customFormat="1">
      <c r="A190" s="24">
        <v>27</v>
      </c>
      <c r="B190" s="101" t="s">
        <v>51</v>
      </c>
      <c r="C190" s="30" t="s">
        <v>23</v>
      </c>
      <c r="D190" s="51">
        <v>2010</v>
      </c>
      <c r="E190" s="24" t="s">
        <v>98</v>
      </c>
      <c r="F190" s="52">
        <f>SUM(F191:F192)</f>
        <v>858</v>
      </c>
      <c r="G190" s="52">
        <f t="shared" ref="G190:L190" si="141">SUM(G191:G192)</f>
        <v>431</v>
      </c>
      <c r="H190" s="52">
        <f t="shared" si="141"/>
        <v>0</v>
      </c>
      <c r="I190" s="52">
        <f t="shared" si="141"/>
        <v>0</v>
      </c>
      <c r="J190" s="52">
        <f t="shared" si="141"/>
        <v>0</v>
      </c>
      <c r="K190" s="52">
        <f t="shared" si="141"/>
        <v>0</v>
      </c>
      <c r="L190" s="52">
        <f t="shared" si="141"/>
        <v>431</v>
      </c>
      <c r="N190" t="str">
        <f t="shared" si="123"/>
        <v>OK.</v>
      </c>
    </row>
    <row r="191" spans="1:14" s="10" customFormat="1">
      <c r="A191" s="28"/>
      <c r="B191" s="105" t="s">
        <v>3</v>
      </c>
      <c r="C191" s="106"/>
      <c r="D191" s="106"/>
      <c r="E191" s="107"/>
      <c r="F191" s="13">
        <f>SUM(F193:F194)</f>
        <v>858</v>
      </c>
      <c r="G191" s="13">
        <f t="shared" ref="G191:L191" si="142">SUM(G193:G194)</f>
        <v>431</v>
      </c>
      <c r="H191" s="13">
        <f t="shared" si="142"/>
        <v>0</v>
      </c>
      <c r="I191" s="13">
        <f t="shared" si="142"/>
        <v>0</v>
      </c>
      <c r="J191" s="13">
        <f t="shared" si="142"/>
        <v>0</v>
      </c>
      <c r="K191" s="13">
        <f t="shared" si="142"/>
        <v>0</v>
      </c>
      <c r="L191" s="13">
        <f t="shared" si="142"/>
        <v>431</v>
      </c>
      <c r="N191" t="str">
        <f t="shared" si="123"/>
        <v>OK.</v>
      </c>
    </row>
    <row r="192" spans="1:14" s="10" customFormat="1">
      <c r="A192" s="28"/>
      <c r="B192" s="105" t="s">
        <v>4</v>
      </c>
      <c r="C192" s="106"/>
      <c r="D192" s="106"/>
      <c r="E192" s="107"/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N192" t="str">
        <f t="shared" si="123"/>
        <v>OK.</v>
      </c>
    </row>
    <row r="193" spans="1:14" s="63" customFormat="1" hidden="1">
      <c r="A193" s="57"/>
      <c r="B193" s="58" t="s">
        <v>66</v>
      </c>
      <c r="C193" s="59"/>
      <c r="D193" s="60"/>
      <c r="E193" s="61"/>
      <c r="F193" s="62">
        <v>427</v>
      </c>
      <c r="G193" s="62">
        <v>0</v>
      </c>
      <c r="H193" s="62">
        <v>0</v>
      </c>
      <c r="I193" s="62">
        <v>0</v>
      </c>
      <c r="J193" s="62">
        <v>0</v>
      </c>
      <c r="K193" s="62">
        <v>0</v>
      </c>
      <c r="L193" s="62">
        <v>0</v>
      </c>
      <c r="N193" t="str">
        <f t="shared" ref="N193" si="143">IF(F193&gt;=SUM(G193:K193),"OK.","Błąd")</f>
        <v>OK.</v>
      </c>
    </row>
    <row r="194" spans="1:14" s="63" customFormat="1" hidden="1">
      <c r="A194" s="57"/>
      <c r="B194" s="58" t="s">
        <v>103</v>
      </c>
      <c r="C194" s="59"/>
      <c r="D194" s="60"/>
      <c r="E194" s="61"/>
      <c r="F194" s="62">
        <v>431</v>
      </c>
      <c r="G194" s="62">
        <v>431</v>
      </c>
      <c r="H194" s="62">
        <v>0</v>
      </c>
      <c r="I194" s="62">
        <v>0</v>
      </c>
      <c r="J194" s="62">
        <v>0</v>
      </c>
      <c r="K194" s="62">
        <v>0</v>
      </c>
      <c r="L194" s="62">
        <v>431</v>
      </c>
      <c r="N194"/>
    </row>
    <row r="195" spans="1:14" s="11" customFormat="1">
      <c r="A195" s="24">
        <v>28</v>
      </c>
      <c r="B195" s="99" t="s">
        <v>96</v>
      </c>
      <c r="C195" s="30" t="s">
        <v>94</v>
      </c>
      <c r="D195" s="51">
        <v>2009</v>
      </c>
      <c r="E195" s="24">
        <v>2014</v>
      </c>
      <c r="F195" s="52">
        <f>SUM(F196:F197)</f>
        <v>793709</v>
      </c>
      <c r="G195" s="52">
        <f t="shared" ref="G195:L195" si="144">SUM(G196:G197)</f>
        <v>160000</v>
      </c>
      <c r="H195" s="52">
        <f t="shared" si="144"/>
        <v>170000</v>
      </c>
      <c r="I195" s="52">
        <f t="shared" si="144"/>
        <v>170000</v>
      </c>
      <c r="J195" s="52">
        <f t="shared" si="144"/>
        <v>100000</v>
      </c>
      <c r="K195" s="52">
        <f t="shared" si="144"/>
        <v>0</v>
      </c>
      <c r="L195" s="52">
        <f t="shared" si="144"/>
        <v>500000</v>
      </c>
      <c r="N195" t="str">
        <f t="shared" si="123"/>
        <v>OK.</v>
      </c>
    </row>
    <row r="196" spans="1:14" s="10" customFormat="1">
      <c r="A196" s="28"/>
      <c r="B196" s="105" t="s">
        <v>3</v>
      </c>
      <c r="C196" s="106"/>
      <c r="D196" s="106"/>
      <c r="E196" s="107"/>
      <c r="F196" s="13">
        <f>SUM(F198:F200)</f>
        <v>793709</v>
      </c>
      <c r="G196" s="13">
        <f t="shared" ref="G196:L196" si="145">SUM(G198:G200)</f>
        <v>160000</v>
      </c>
      <c r="H196" s="13">
        <f t="shared" si="145"/>
        <v>170000</v>
      </c>
      <c r="I196" s="13">
        <f t="shared" si="145"/>
        <v>170000</v>
      </c>
      <c r="J196" s="13">
        <f t="shared" si="145"/>
        <v>100000</v>
      </c>
      <c r="K196" s="13">
        <f t="shared" si="145"/>
        <v>0</v>
      </c>
      <c r="L196" s="13">
        <f t="shared" si="145"/>
        <v>500000</v>
      </c>
      <c r="N196" t="str">
        <f t="shared" si="123"/>
        <v>OK.</v>
      </c>
    </row>
    <row r="197" spans="1:14" s="10" customFormat="1">
      <c r="A197" s="28"/>
      <c r="B197" s="105" t="s">
        <v>4</v>
      </c>
      <c r="C197" s="106"/>
      <c r="D197" s="106"/>
      <c r="E197" s="107"/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N197" t="str">
        <f t="shared" si="123"/>
        <v>OK.</v>
      </c>
    </row>
    <row r="198" spans="1:14" s="63" customFormat="1" hidden="1">
      <c r="A198" s="57"/>
      <c r="B198" s="58" t="s">
        <v>66</v>
      </c>
      <c r="C198" s="59"/>
      <c r="D198" s="60"/>
      <c r="E198" s="61"/>
      <c r="F198" s="62">
        <v>0</v>
      </c>
      <c r="G198" s="62">
        <v>0</v>
      </c>
      <c r="H198" s="62">
        <v>0</v>
      </c>
      <c r="I198" s="62">
        <v>0</v>
      </c>
      <c r="J198" s="62"/>
      <c r="K198" s="62"/>
      <c r="L198" s="62"/>
      <c r="N198" t="str">
        <f t="shared" si="123"/>
        <v>OK.</v>
      </c>
    </row>
    <row r="199" spans="1:14" s="63" customFormat="1" hidden="1">
      <c r="A199" s="57"/>
      <c r="B199" s="58" t="s">
        <v>95</v>
      </c>
      <c r="C199" s="59"/>
      <c r="D199" s="60"/>
      <c r="E199" s="61"/>
      <c r="F199" s="62">
        <v>793709</v>
      </c>
      <c r="G199" s="62">
        <v>160000</v>
      </c>
      <c r="H199" s="62">
        <v>170000</v>
      </c>
      <c r="I199" s="62">
        <v>170000</v>
      </c>
      <c r="J199" s="62">
        <v>100000</v>
      </c>
      <c r="K199" s="62"/>
      <c r="L199" s="62">
        <v>500000</v>
      </c>
      <c r="N199" t="str">
        <f t="shared" si="123"/>
        <v>OK.</v>
      </c>
    </row>
    <row r="200" spans="1:14" s="63" customFormat="1" hidden="1">
      <c r="A200" s="57"/>
      <c r="B200" s="58" t="s">
        <v>104</v>
      </c>
      <c r="C200" s="59"/>
      <c r="D200" s="60"/>
      <c r="E200" s="61"/>
      <c r="F200" s="62">
        <v>0</v>
      </c>
      <c r="G200" s="62">
        <v>0</v>
      </c>
      <c r="H200" s="62">
        <v>0</v>
      </c>
      <c r="I200" s="62">
        <v>0</v>
      </c>
      <c r="J200" s="62">
        <v>0</v>
      </c>
      <c r="K200" s="62"/>
      <c r="L200" s="62">
        <v>0</v>
      </c>
      <c r="N200" t="str">
        <f t="shared" ref="N200" si="146">IF(F200&gt;=SUM(G200:K200),"OK.","Błąd")</f>
        <v>OK.</v>
      </c>
    </row>
    <row r="201" spans="1:14" s="11" customFormat="1">
      <c r="A201" s="24">
        <v>29</v>
      </c>
      <c r="B201" s="99" t="s">
        <v>97</v>
      </c>
      <c r="C201" s="30" t="s">
        <v>23</v>
      </c>
      <c r="D201" s="51">
        <v>2008</v>
      </c>
      <c r="E201" s="24">
        <v>2013</v>
      </c>
      <c r="F201" s="52">
        <f t="shared" ref="F201:G201" si="147">SUM(F202:F203)</f>
        <v>1353900</v>
      </c>
      <c r="G201" s="52">
        <f t="shared" si="147"/>
        <v>215600</v>
      </c>
      <c r="H201" s="52">
        <f t="shared" ref="H201" si="148">SUM(H202:H203)</f>
        <v>338700</v>
      </c>
      <c r="I201" s="52">
        <f t="shared" ref="I201" si="149">SUM(I202:I203)</f>
        <v>183600</v>
      </c>
      <c r="J201" s="52">
        <f t="shared" ref="J201" si="150">SUM(J202:J203)</f>
        <v>0</v>
      </c>
      <c r="K201" s="52">
        <f t="shared" ref="K201" si="151">SUM(K202:K203)</f>
        <v>0</v>
      </c>
      <c r="L201" s="52">
        <f t="shared" ref="L201" si="152">SUM(L202:L203)</f>
        <v>628300</v>
      </c>
      <c r="N201" t="str">
        <f t="shared" si="123"/>
        <v>OK.</v>
      </c>
    </row>
    <row r="202" spans="1:14" s="10" customFormat="1">
      <c r="A202" s="28"/>
      <c r="B202" s="105" t="s">
        <v>3</v>
      </c>
      <c r="C202" s="106"/>
      <c r="D202" s="106"/>
      <c r="E202" s="107"/>
      <c r="F202" s="13">
        <f t="shared" ref="F202:I202" si="153">SUM(F204:F206)</f>
        <v>1353900</v>
      </c>
      <c r="G202" s="13">
        <f t="shared" si="153"/>
        <v>215600</v>
      </c>
      <c r="H202" s="13">
        <f t="shared" si="153"/>
        <v>338700</v>
      </c>
      <c r="I202" s="13">
        <f t="shared" si="153"/>
        <v>183600</v>
      </c>
      <c r="J202" s="13">
        <f>SUM(J204:J206)</f>
        <v>0</v>
      </c>
      <c r="K202" s="13">
        <f t="shared" ref="K202:L202" si="154">SUM(K204:K206)</f>
        <v>0</v>
      </c>
      <c r="L202" s="13">
        <f t="shared" si="154"/>
        <v>628300</v>
      </c>
      <c r="N202" t="str">
        <f t="shared" si="123"/>
        <v>OK.</v>
      </c>
    </row>
    <row r="203" spans="1:14" s="10" customFormat="1">
      <c r="A203" s="28"/>
      <c r="B203" s="105" t="s">
        <v>4</v>
      </c>
      <c r="C203" s="106"/>
      <c r="D203" s="106"/>
      <c r="E203" s="107"/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N203" t="str">
        <f t="shared" si="123"/>
        <v>OK.</v>
      </c>
    </row>
    <row r="204" spans="1:14" s="63" customFormat="1" hidden="1">
      <c r="A204" s="57"/>
      <c r="B204" s="58" t="s">
        <v>66</v>
      </c>
      <c r="C204" s="59"/>
      <c r="D204" s="60"/>
      <c r="E204" s="61"/>
      <c r="F204" s="62">
        <v>0</v>
      </c>
      <c r="G204" s="62">
        <v>0</v>
      </c>
      <c r="H204" s="62">
        <v>0</v>
      </c>
      <c r="I204" s="62">
        <v>0</v>
      </c>
      <c r="J204" s="62"/>
      <c r="K204" s="62"/>
      <c r="L204" s="62"/>
      <c r="N204" t="str">
        <f t="shared" si="123"/>
        <v>OK.</v>
      </c>
    </row>
    <row r="205" spans="1:14" s="63" customFormat="1" hidden="1">
      <c r="A205" s="57"/>
      <c r="B205" s="58" t="s">
        <v>95</v>
      </c>
      <c r="C205" s="59"/>
      <c r="D205" s="60"/>
      <c r="E205" s="61"/>
      <c r="F205" s="62">
        <v>1500760</v>
      </c>
      <c r="G205" s="62">
        <v>215600</v>
      </c>
      <c r="H205" s="62">
        <v>251560</v>
      </c>
      <c r="I205" s="62">
        <v>260600</v>
      </c>
      <c r="J205" s="62">
        <v>157000</v>
      </c>
      <c r="K205" s="62"/>
      <c r="L205" s="62">
        <v>775160</v>
      </c>
      <c r="N205" t="str">
        <f t="shared" si="123"/>
        <v>OK.</v>
      </c>
    </row>
    <row r="206" spans="1:14" s="63" customFormat="1" hidden="1">
      <c r="A206" s="57"/>
      <c r="B206" s="58" t="s">
        <v>102</v>
      </c>
      <c r="C206" s="59"/>
      <c r="D206" s="60"/>
      <c r="E206" s="61"/>
      <c r="F206" s="62">
        <v>-146860</v>
      </c>
      <c r="G206" s="62">
        <v>0</v>
      </c>
      <c r="H206" s="62">
        <v>87140</v>
      </c>
      <c r="I206" s="62">
        <v>-77000</v>
      </c>
      <c r="J206" s="62">
        <v>-157000</v>
      </c>
      <c r="K206" s="62"/>
      <c r="L206" s="62">
        <v>-146860</v>
      </c>
      <c r="N206" t="str">
        <f t="shared" ref="N206" si="155">IF(F206&gt;=SUM(G206:K206),"OK.","Błąd")</f>
        <v>OK.</v>
      </c>
    </row>
    <row r="207" spans="1:14" s="11" customFormat="1">
      <c r="A207" s="24">
        <v>30</v>
      </c>
      <c r="B207" s="100" t="s">
        <v>100</v>
      </c>
      <c r="C207" s="30" t="s">
        <v>23</v>
      </c>
      <c r="D207" s="51">
        <v>2011</v>
      </c>
      <c r="E207" s="24">
        <v>2014</v>
      </c>
      <c r="F207" s="52">
        <f t="shared" ref="F207:L207" si="156">SUM(F208:F209)</f>
        <v>13500</v>
      </c>
      <c r="G207" s="52">
        <f t="shared" si="156"/>
        <v>2500</v>
      </c>
      <c r="H207" s="52">
        <f t="shared" si="156"/>
        <v>4200</v>
      </c>
      <c r="I207" s="52">
        <f t="shared" si="156"/>
        <v>5000</v>
      </c>
      <c r="J207" s="52">
        <f t="shared" si="156"/>
        <v>1800</v>
      </c>
      <c r="K207" s="52">
        <f t="shared" si="156"/>
        <v>0</v>
      </c>
      <c r="L207" s="52">
        <f t="shared" si="156"/>
        <v>13500</v>
      </c>
      <c r="N207" t="str">
        <f t="shared" ref="N207:N211" si="157">IF(F207&gt;=SUM(G207:K207),"OK.","Błąd")</f>
        <v>OK.</v>
      </c>
    </row>
    <row r="208" spans="1:14" s="10" customFormat="1">
      <c r="A208" s="28"/>
      <c r="B208" s="105" t="s">
        <v>3</v>
      </c>
      <c r="C208" s="106"/>
      <c r="D208" s="106"/>
      <c r="E208" s="107"/>
      <c r="F208" s="13">
        <f t="shared" ref="F208:L208" si="158">SUM(F210:F211)</f>
        <v>13500</v>
      </c>
      <c r="G208" s="13">
        <f t="shared" si="158"/>
        <v>2500</v>
      </c>
      <c r="H208" s="13">
        <f t="shared" si="158"/>
        <v>4200</v>
      </c>
      <c r="I208" s="13">
        <f t="shared" si="158"/>
        <v>5000</v>
      </c>
      <c r="J208" s="13">
        <f t="shared" si="158"/>
        <v>1800</v>
      </c>
      <c r="K208" s="13">
        <f t="shared" si="158"/>
        <v>0</v>
      </c>
      <c r="L208" s="13">
        <f t="shared" si="158"/>
        <v>13500</v>
      </c>
      <c r="N208" t="str">
        <f t="shared" si="157"/>
        <v>OK.</v>
      </c>
    </row>
    <row r="209" spans="1:14" s="10" customFormat="1">
      <c r="A209" s="28"/>
      <c r="B209" s="105" t="s">
        <v>4</v>
      </c>
      <c r="C209" s="106"/>
      <c r="D209" s="106"/>
      <c r="E209" s="107"/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N209" t="str">
        <f t="shared" si="157"/>
        <v>OK.</v>
      </c>
    </row>
    <row r="210" spans="1:14" s="63" customFormat="1" hidden="1">
      <c r="A210" s="57"/>
      <c r="B210" s="58" t="s">
        <v>66</v>
      </c>
      <c r="C210" s="59"/>
      <c r="D210" s="60"/>
      <c r="E210" s="61"/>
      <c r="F210" s="62">
        <v>0</v>
      </c>
      <c r="G210" s="62">
        <v>0</v>
      </c>
      <c r="H210" s="62">
        <v>0</v>
      </c>
      <c r="I210" s="62">
        <v>0</v>
      </c>
      <c r="J210" s="62"/>
      <c r="K210" s="62"/>
      <c r="L210" s="62"/>
      <c r="N210" t="str">
        <f t="shared" si="157"/>
        <v>OK.</v>
      </c>
    </row>
    <row r="211" spans="1:14" s="63" customFormat="1" hidden="1">
      <c r="A211" s="57"/>
      <c r="B211" s="58" t="s">
        <v>95</v>
      </c>
      <c r="C211" s="59"/>
      <c r="D211" s="60"/>
      <c r="E211" s="61"/>
      <c r="F211" s="62">
        <v>13500</v>
      </c>
      <c r="G211" s="62">
        <v>2500</v>
      </c>
      <c r="H211" s="62">
        <v>4200</v>
      </c>
      <c r="I211" s="62">
        <v>5000</v>
      </c>
      <c r="J211" s="62">
        <v>1800</v>
      </c>
      <c r="K211" s="62"/>
      <c r="L211" s="62">
        <v>13500</v>
      </c>
      <c r="N211" t="str">
        <f t="shared" si="157"/>
        <v>OK.</v>
      </c>
    </row>
    <row r="212" spans="1:14" s="11" customFormat="1">
      <c r="A212" s="24">
        <v>31</v>
      </c>
      <c r="B212" s="100" t="s">
        <v>101</v>
      </c>
      <c r="C212" s="30" t="s">
        <v>23</v>
      </c>
      <c r="D212" s="51">
        <v>2009</v>
      </c>
      <c r="E212" s="24">
        <v>2012</v>
      </c>
      <c r="F212" s="52">
        <f t="shared" ref="F212:L212" si="159">SUM(F213:F214)</f>
        <v>5250</v>
      </c>
      <c r="G212" s="52">
        <f t="shared" si="159"/>
        <v>1750</v>
      </c>
      <c r="H212" s="52">
        <f t="shared" si="159"/>
        <v>875</v>
      </c>
      <c r="I212" s="52">
        <f t="shared" si="159"/>
        <v>0</v>
      </c>
      <c r="J212" s="52">
        <f t="shared" si="159"/>
        <v>0</v>
      </c>
      <c r="K212" s="52">
        <f t="shared" si="159"/>
        <v>0</v>
      </c>
      <c r="L212" s="52">
        <f t="shared" si="159"/>
        <v>0</v>
      </c>
      <c r="N212" t="str">
        <f t="shared" ref="N212:N216" si="160">IF(F212&gt;=SUM(G212:K212),"OK.","Błąd")</f>
        <v>OK.</v>
      </c>
    </row>
    <row r="213" spans="1:14" s="10" customFormat="1">
      <c r="A213" s="28"/>
      <c r="B213" s="105" t="s">
        <v>3</v>
      </c>
      <c r="C213" s="106"/>
      <c r="D213" s="106"/>
      <c r="E213" s="107"/>
      <c r="F213" s="13">
        <f t="shared" ref="F213:L213" si="161">SUM(F215:F216)</f>
        <v>5250</v>
      </c>
      <c r="G213" s="13">
        <f t="shared" si="161"/>
        <v>1750</v>
      </c>
      <c r="H213" s="13">
        <f t="shared" si="161"/>
        <v>875</v>
      </c>
      <c r="I213" s="13">
        <f t="shared" si="161"/>
        <v>0</v>
      </c>
      <c r="J213" s="13">
        <f t="shared" si="161"/>
        <v>0</v>
      </c>
      <c r="K213" s="13">
        <f t="shared" si="161"/>
        <v>0</v>
      </c>
      <c r="L213" s="13">
        <f t="shared" si="161"/>
        <v>0</v>
      </c>
      <c r="N213" t="str">
        <f t="shared" si="160"/>
        <v>OK.</v>
      </c>
    </row>
    <row r="214" spans="1:14" s="10" customFormat="1">
      <c r="A214" s="28"/>
      <c r="B214" s="105" t="s">
        <v>4</v>
      </c>
      <c r="C214" s="106"/>
      <c r="D214" s="106"/>
      <c r="E214" s="107"/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N214" t="str">
        <f t="shared" si="160"/>
        <v>OK.</v>
      </c>
    </row>
    <row r="215" spans="1:14" s="63" customFormat="1" hidden="1">
      <c r="A215" s="57"/>
      <c r="B215" s="58" t="s">
        <v>66</v>
      </c>
      <c r="C215" s="59"/>
      <c r="D215" s="60"/>
      <c r="E215" s="61"/>
      <c r="F215" s="62">
        <v>0</v>
      </c>
      <c r="G215" s="62">
        <v>0</v>
      </c>
      <c r="H215" s="62">
        <v>0</v>
      </c>
      <c r="I215" s="62">
        <v>0</v>
      </c>
      <c r="J215" s="62"/>
      <c r="K215" s="62"/>
      <c r="L215" s="62"/>
      <c r="N215" t="str">
        <f t="shared" si="160"/>
        <v>OK.</v>
      </c>
    </row>
    <row r="216" spans="1:14" s="63" customFormat="1" hidden="1">
      <c r="A216" s="57"/>
      <c r="B216" s="58" t="s">
        <v>95</v>
      </c>
      <c r="C216" s="59"/>
      <c r="D216" s="60"/>
      <c r="E216" s="61"/>
      <c r="F216" s="62">
        <v>5250</v>
      </c>
      <c r="G216" s="62">
        <v>1750</v>
      </c>
      <c r="H216" s="62">
        <v>875</v>
      </c>
      <c r="I216" s="62">
        <v>0</v>
      </c>
      <c r="J216" s="62">
        <v>0</v>
      </c>
      <c r="K216" s="62"/>
      <c r="L216" s="62">
        <v>0</v>
      </c>
      <c r="N216" t="str">
        <f t="shared" si="160"/>
        <v>OK.</v>
      </c>
    </row>
    <row r="217" spans="1:14">
      <c r="A217" s="2"/>
      <c r="B217" s="53"/>
      <c r="C217" s="53"/>
      <c r="D217" s="53"/>
      <c r="E217" s="53"/>
      <c r="F217" s="54"/>
      <c r="G217" s="54"/>
      <c r="H217" s="54"/>
      <c r="I217" s="54"/>
      <c r="J217" s="54"/>
      <c r="K217" s="54"/>
      <c r="L217" s="55"/>
      <c r="N217" t="str">
        <f t="shared" si="123"/>
        <v>OK.</v>
      </c>
    </row>
    <row r="218" spans="1:14">
      <c r="A218" s="1"/>
      <c r="B218" s="136" t="s">
        <v>20</v>
      </c>
      <c r="C218" s="137"/>
      <c r="D218" s="137"/>
      <c r="E218" s="138"/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N218" t="str">
        <f t="shared" si="123"/>
        <v>OK.</v>
      </c>
    </row>
    <row r="219" spans="1:14">
      <c r="A219" s="1"/>
      <c r="B219" s="105" t="s">
        <v>3</v>
      </c>
      <c r="C219" s="106"/>
      <c r="D219" s="106"/>
      <c r="E219" s="107"/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N219" t="str">
        <f t="shared" si="123"/>
        <v>OK.</v>
      </c>
    </row>
    <row r="221" spans="1:14">
      <c r="A221" t="s">
        <v>99</v>
      </c>
    </row>
  </sheetData>
  <mergeCells count="124">
    <mergeCell ref="I1:L1"/>
    <mergeCell ref="B219:E219"/>
    <mergeCell ref="B104:E104"/>
    <mergeCell ref="B105:E105"/>
    <mergeCell ref="B32:E32"/>
    <mergeCell ref="B119:E119"/>
    <mergeCell ref="B120:E120"/>
    <mergeCell ref="B122:E122"/>
    <mergeCell ref="B123:E123"/>
    <mergeCell ref="B125:E125"/>
    <mergeCell ref="B126:E126"/>
    <mergeCell ref="B165:E165"/>
    <mergeCell ref="B166:E166"/>
    <mergeCell ref="B168:E168"/>
    <mergeCell ref="B169:E169"/>
    <mergeCell ref="B171:E171"/>
    <mergeCell ref="B172:E172"/>
    <mergeCell ref="B176:E176"/>
    <mergeCell ref="B177:E177"/>
    <mergeCell ref="B179:E179"/>
    <mergeCell ref="B208:E208"/>
    <mergeCell ref="B209:E209"/>
    <mergeCell ref="B213:E213"/>
    <mergeCell ref="B214:E214"/>
    <mergeCell ref="B218:E218"/>
    <mergeCell ref="B34:E34"/>
    <mergeCell ref="B35:E35"/>
    <mergeCell ref="B36:E36"/>
    <mergeCell ref="B103:E103"/>
    <mergeCell ref="B64:E64"/>
    <mergeCell ref="B160:E160"/>
    <mergeCell ref="B162:E162"/>
    <mergeCell ref="B163:E163"/>
    <mergeCell ref="B147:E147"/>
    <mergeCell ref="B148:E148"/>
    <mergeCell ref="B150:E150"/>
    <mergeCell ref="B151:E151"/>
    <mergeCell ref="B145:E145"/>
    <mergeCell ref="B153:E153"/>
    <mergeCell ref="B154:E154"/>
    <mergeCell ref="B156:E156"/>
    <mergeCell ref="B157:E157"/>
    <mergeCell ref="B159:E159"/>
    <mergeCell ref="B196:E196"/>
    <mergeCell ref="B197:E197"/>
    <mergeCell ref="B202:E202"/>
    <mergeCell ref="B203:E203"/>
    <mergeCell ref="B110:E110"/>
    <mergeCell ref="B111:E111"/>
    <mergeCell ref="B113:E113"/>
    <mergeCell ref="B114:E114"/>
    <mergeCell ref="B31:E31"/>
    <mergeCell ref="B80:E80"/>
    <mergeCell ref="B180:E180"/>
    <mergeCell ref="B182:E182"/>
    <mergeCell ref="B183:E183"/>
    <mergeCell ref="B128:E128"/>
    <mergeCell ref="B129:E129"/>
    <mergeCell ref="B131:E131"/>
    <mergeCell ref="B132:E132"/>
    <mergeCell ref="B88:E88"/>
    <mergeCell ref="B89:E89"/>
    <mergeCell ref="B70:E70"/>
    <mergeCell ref="B188:E188"/>
    <mergeCell ref="B189:E189"/>
    <mergeCell ref="B191:E191"/>
    <mergeCell ref="B192:E192"/>
    <mergeCell ref="B116:E116"/>
    <mergeCell ref="B117:E117"/>
    <mergeCell ref="B136:E136"/>
    <mergeCell ref="B137:E137"/>
    <mergeCell ref="B139:E139"/>
    <mergeCell ref="B140:E140"/>
    <mergeCell ref="B144:E144"/>
    <mergeCell ref="B185:E185"/>
    <mergeCell ref="B186:E186"/>
    <mergeCell ref="L3:L4"/>
    <mergeCell ref="B5:E5"/>
    <mergeCell ref="B6:E6"/>
    <mergeCell ref="B7:E7"/>
    <mergeCell ref="B10:E10"/>
    <mergeCell ref="B11:E11"/>
    <mergeCell ref="B8:E8"/>
    <mergeCell ref="G3:K3"/>
    <mergeCell ref="F3:F4"/>
    <mergeCell ref="B9:E9"/>
    <mergeCell ref="A3:A4"/>
    <mergeCell ref="B3:B4"/>
    <mergeCell ref="C3:C4"/>
    <mergeCell ref="D3:E3"/>
    <mergeCell ref="B107:E107"/>
    <mergeCell ref="B108:E108"/>
    <mergeCell ref="B15:E15"/>
    <mergeCell ref="B16:E16"/>
    <mergeCell ref="B21:E21"/>
    <mergeCell ref="B22:E22"/>
    <mergeCell ref="B24:E24"/>
    <mergeCell ref="B12:E12"/>
    <mergeCell ref="B13:E13"/>
    <mergeCell ref="B98:E98"/>
    <mergeCell ref="B99:E99"/>
    <mergeCell ref="B44:E44"/>
    <mergeCell ref="B45:E45"/>
    <mergeCell ref="B81:E81"/>
    <mergeCell ref="B85:E85"/>
    <mergeCell ref="B86:E86"/>
    <mergeCell ref="B93:E93"/>
    <mergeCell ref="B94:E94"/>
    <mergeCell ref="B67:E67"/>
    <mergeCell ref="B68:E68"/>
    <mergeCell ref="B25:E25"/>
    <mergeCell ref="B71:E71"/>
    <mergeCell ref="B75:E75"/>
    <mergeCell ref="B76:E76"/>
    <mergeCell ref="B65:E65"/>
    <mergeCell ref="B49:E49"/>
    <mergeCell ref="B50:E50"/>
    <mergeCell ref="B54:E54"/>
    <mergeCell ref="B55:E55"/>
    <mergeCell ref="B59:E59"/>
    <mergeCell ref="B60:E60"/>
    <mergeCell ref="B30:E30"/>
    <mergeCell ref="B38:E38"/>
    <mergeCell ref="B39:E39"/>
  </mergeCells>
  <phoneticPr fontId="5" type="noConversion"/>
  <pageMargins left="0.19685039370078741" right="0.35433070866141736" top="0.35433070866141736" bottom="0.35433070866141736" header="0.31496062992125984" footer="0.31496062992125984"/>
  <pageSetup paperSize="9" scale="79" fitToHeight="5" orientation="landscape" r:id="rId1"/>
  <rowBreaks count="2" manualBreakCount="2">
    <brk id="78" max="11" man="1"/>
    <brk id="14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79"/>
  <sheetViews>
    <sheetView view="pageBreakPreview" topLeftCell="A25" zoomScale="60" zoomScaleNormal="100" workbookViewId="0">
      <selection activeCell="F86" sqref="F86"/>
    </sheetView>
  </sheetViews>
  <sheetFormatPr defaultRowHeight="12.75"/>
  <cols>
    <col min="1" max="1" width="3.85546875" customWidth="1"/>
    <col min="2" max="2" width="61.7109375" customWidth="1"/>
    <col min="3" max="3" width="17.7109375" customWidth="1"/>
    <col min="4" max="4" width="10.85546875" customWidth="1"/>
    <col min="5" max="5" width="10.5703125" customWidth="1"/>
    <col min="6" max="9" width="12" customWidth="1"/>
    <col min="10" max="10" width="10.85546875" customWidth="1"/>
    <col min="11" max="11" width="10.7109375" customWidth="1"/>
    <col min="12" max="12" width="9.85546875" customWidth="1"/>
    <col min="13" max="13" width="9.5703125" customWidth="1"/>
    <col min="14" max="14" width="14.42578125" customWidth="1"/>
  </cols>
  <sheetData>
    <row r="2" spans="1:14">
      <c r="G2">
        <v>2009</v>
      </c>
      <c r="H2">
        <v>2010</v>
      </c>
      <c r="I2">
        <v>2011</v>
      </c>
      <c r="J2">
        <v>2012</v>
      </c>
      <c r="K2">
        <v>2013</v>
      </c>
      <c r="L2">
        <v>2014</v>
      </c>
      <c r="M2">
        <v>2015</v>
      </c>
    </row>
    <row r="3" spans="1:14">
      <c r="A3" s="15"/>
      <c r="B3" s="127" t="s">
        <v>6</v>
      </c>
      <c r="C3" s="128"/>
      <c r="D3" s="128"/>
      <c r="E3" s="129"/>
      <c r="F3" s="16">
        <f>SUM(F4:F5)</f>
        <v>10832710</v>
      </c>
      <c r="G3" s="16"/>
      <c r="H3" s="16"/>
      <c r="I3" s="16">
        <f t="shared" ref="I3:N3" si="0">SUM(I4:I5)</f>
        <v>6524881</v>
      </c>
      <c r="J3" s="16">
        <f t="shared" si="0"/>
        <v>1428000</v>
      </c>
      <c r="K3" s="16">
        <f t="shared" si="0"/>
        <v>1744242</v>
      </c>
      <c r="L3" s="16">
        <f t="shared" si="0"/>
        <v>0</v>
      </c>
      <c r="M3" s="16">
        <f t="shared" si="0"/>
        <v>0</v>
      </c>
      <c r="N3" s="16">
        <f t="shared" si="0"/>
        <v>3715242</v>
      </c>
    </row>
    <row r="4" spans="1:14">
      <c r="A4" s="5"/>
      <c r="B4" s="119" t="s">
        <v>3</v>
      </c>
      <c r="C4" s="120"/>
      <c r="D4" s="120"/>
      <c r="E4" s="121"/>
      <c r="F4" s="17">
        <f>SUM(F7,F20,F29)</f>
        <v>0</v>
      </c>
      <c r="G4" s="17"/>
      <c r="H4" s="79"/>
      <c r="I4" s="17">
        <f t="shared" ref="I4:N5" si="1">SUM(I7,I20,I29)</f>
        <v>0</v>
      </c>
      <c r="J4" s="17">
        <f t="shared" si="1"/>
        <v>0</v>
      </c>
      <c r="K4" s="17">
        <f t="shared" si="1"/>
        <v>0</v>
      </c>
      <c r="L4" s="17">
        <f t="shared" si="1"/>
        <v>0</v>
      </c>
      <c r="M4" s="17">
        <f t="shared" si="1"/>
        <v>0</v>
      </c>
      <c r="N4" s="17">
        <f t="shared" si="1"/>
        <v>0</v>
      </c>
    </row>
    <row r="5" spans="1:14">
      <c r="A5" s="5"/>
      <c r="B5" s="119" t="s">
        <v>4</v>
      </c>
      <c r="C5" s="120"/>
      <c r="D5" s="120"/>
      <c r="E5" s="121"/>
      <c r="F5" s="17">
        <f>SUM(F8,F21,F30)</f>
        <v>10832710</v>
      </c>
      <c r="G5" s="17"/>
      <c r="H5" s="79"/>
      <c r="I5" s="17">
        <f t="shared" si="1"/>
        <v>6524881</v>
      </c>
      <c r="J5" s="17">
        <f t="shared" si="1"/>
        <v>1428000</v>
      </c>
      <c r="K5" s="17">
        <f t="shared" si="1"/>
        <v>1744242</v>
      </c>
      <c r="L5" s="17">
        <f t="shared" si="1"/>
        <v>0</v>
      </c>
      <c r="M5" s="17">
        <f t="shared" si="1"/>
        <v>0</v>
      </c>
      <c r="N5" s="17">
        <f t="shared" si="1"/>
        <v>3715242</v>
      </c>
    </row>
    <row r="6" spans="1:14" ht="38.25">
      <c r="A6" s="18">
        <v>1</v>
      </c>
      <c r="B6" s="19" t="s">
        <v>21</v>
      </c>
      <c r="C6" s="20" t="s">
        <v>23</v>
      </c>
      <c r="D6" s="18">
        <v>2010</v>
      </c>
      <c r="E6" s="18">
        <v>2011</v>
      </c>
      <c r="F6" s="21">
        <f>SUM(F7:F8)</f>
        <v>2506042</v>
      </c>
      <c r="G6" s="21"/>
      <c r="H6" s="80"/>
      <c r="I6" s="21">
        <f t="shared" ref="I6:N6" si="2">SUM(I7:I8)</f>
        <v>1452881</v>
      </c>
      <c r="J6" s="21">
        <f t="shared" si="2"/>
        <v>0</v>
      </c>
      <c r="K6" s="21">
        <f t="shared" si="2"/>
        <v>0</v>
      </c>
      <c r="L6" s="21">
        <f t="shared" si="2"/>
        <v>0</v>
      </c>
      <c r="M6" s="21">
        <f t="shared" si="2"/>
        <v>0</v>
      </c>
      <c r="N6" s="21">
        <f t="shared" si="2"/>
        <v>390000</v>
      </c>
    </row>
    <row r="7" spans="1:14">
      <c r="A7" s="5"/>
      <c r="B7" s="119" t="s">
        <v>3</v>
      </c>
      <c r="C7" s="120"/>
      <c r="D7" s="120"/>
      <c r="E7" s="121"/>
      <c r="F7" s="17">
        <v>0</v>
      </c>
      <c r="G7" s="17"/>
      <c r="H7" s="79"/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</row>
    <row r="8" spans="1:14">
      <c r="A8" s="5"/>
      <c r="B8" s="119" t="s">
        <v>4</v>
      </c>
      <c r="C8" s="120"/>
      <c r="D8" s="120"/>
      <c r="E8" s="121"/>
      <c r="F8" s="17">
        <f>SUM(F9:F10)</f>
        <v>2506042</v>
      </c>
      <c r="G8" s="17"/>
      <c r="H8" s="79"/>
      <c r="I8" s="17">
        <f t="shared" ref="I8:N8" si="3">SUM(I9:I10)</f>
        <v>1452881</v>
      </c>
      <c r="J8" s="17">
        <f t="shared" si="3"/>
        <v>0</v>
      </c>
      <c r="K8" s="17">
        <f t="shared" si="3"/>
        <v>0</v>
      </c>
      <c r="L8" s="17">
        <f t="shared" si="3"/>
        <v>0</v>
      </c>
      <c r="M8" s="17">
        <f t="shared" si="3"/>
        <v>0</v>
      </c>
      <c r="N8" s="17">
        <f t="shared" si="3"/>
        <v>390000</v>
      </c>
    </row>
    <row r="9" spans="1:14">
      <c r="A9" s="57"/>
      <c r="B9" s="58" t="s">
        <v>66</v>
      </c>
      <c r="C9" s="59"/>
      <c r="D9" s="60"/>
      <c r="E9" s="61"/>
      <c r="F9" s="62">
        <v>2116042</v>
      </c>
      <c r="G9" s="62"/>
      <c r="H9" s="81"/>
      <c r="I9" s="62">
        <v>1062881</v>
      </c>
      <c r="J9" s="62"/>
      <c r="K9" s="62"/>
      <c r="L9" s="62"/>
      <c r="M9" s="62"/>
      <c r="N9" s="62"/>
    </row>
    <row r="10" spans="1:14">
      <c r="A10" s="57"/>
      <c r="B10" s="58" t="s">
        <v>67</v>
      </c>
      <c r="C10" s="59"/>
      <c r="D10" s="60"/>
      <c r="E10" s="61"/>
      <c r="F10" s="62">
        <v>390000</v>
      </c>
      <c r="G10" s="62"/>
      <c r="H10" s="81"/>
      <c r="I10" s="62">
        <v>390000</v>
      </c>
      <c r="J10" s="62"/>
      <c r="K10" s="62"/>
      <c r="L10" s="62"/>
      <c r="M10" s="62"/>
      <c r="N10" s="62">
        <v>390000</v>
      </c>
    </row>
    <row r="11" spans="1:14">
      <c r="A11" s="84"/>
      <c r="B11" s="85" t="s">
        <v>80</v>
      </c>
      <c r="C11" s="86"/>
      <c r="D11" s="87"/>
      <c r="E11" s="88"/>
      <c r="F11" s="89"/>
      <c r="G11" s="89"/>
      <c r="H11" s="90">
        <v>401072.35</v>
      </c>
      <c r="I11" s="89">
        <v>446389</v>
      </c>
      <c r="J11" s="89"/>
      <c r="K11" s="89"/>
      <c r="L11" s="89"/>
      <c r="M11" s="89"/>
      <c r="N11" s="89"/>
    </row>
    <row r="12" spans="1:14">
      <c r="A12" s="84"/>
      <c r="B12" s="85" t="s">
        <v>81</v>
      </c>
      <c r="C12" s="86"/>
      <c r="D12" s="87"/>
      <c r="E12" s="88"/>
      <c r="F12" s="89"/>
      <c r="G12" s="89"/>
      <c r="H12" s="90">
        <v>550835.43999999994</v>
      </c>
      <c r="I12" s="89">
        <v>616492</v>
      </c>
      <c r="J12" s="89"/>
      <c r="K12" s="89"/>
      <c r="L12" s="89"/>
      <c r="M12" s="89"/>
      <c r="N12" s="89"/>
    </row>
    <row r="13" spans="1:14">
      <c r="A13" s="91"/>
      <c r="B13" s="92" t="s">
        <v>82</v>
      </c>
      <c r="C13" s="93"/>
      <c r="D13" s="94"/>
      <c r="E13" s="95"/>
      <c r="F13" s="96"/>
      <c r="G13" s="96"/>
      <c r="H13" s="97">
        <v>0</v>
      </c>
      <c r="I13" s="96">
        <v>-616492</v>
      </c>
      <c r="J13" s="96"/>
      <c r="K13" s="96"/>
      <c r="L13" s="96"/>
      <c r="M13" s="96"/>
      <c r="N13" s="96"/>
    </row>
    <row r="14" spans="1:14">
      <c r="A14" s="91"/>
      <c r="B14" s="92" t="s">
        <v>83</v>
      </c>
      <c r="C14" s="93"/>
      <c r="D14" s="94"/>
      <c r="E14" s="95"/>
      <c r="F14" s="96"/>
      <c r="G14" s="96"/>
      <c r="H14" s="97">
        <v>0</v>
      </c>
      <c r="I14" s="96">
        <v>0</v>
      </c>
      <c r="J14" s="96"/>
      <c r="K14" s="96"/>
      <c r="L14" s="96"/>
      <c r="M14" s="96"/>
      <c r="N14" s="96"/>
    </row>
    <row r="15" spans="1:14">
      <c r="A15" s="65"/>
      <c r="B15" s="66" t="s">
        <v>74</v>
      </c>
      <c r="C15" s="67"/>
      <c r="D15" s="68"/>
      <c r="E15" s="69"/>
      <c r="F15" s="70"/>
      <c r="G15" s="70"/>
      <c r="H15" s="78">
        <f>H11+H14</f>
        <v>401072.35</v>
      </c>
      <c r="I15" s="78">
        <f>I11+I14</f>
        <v>446389</v>
      </c>
      <c r="J15" s="70"/>
      <c r="K15" s="70"/>
      <c r="L15" s="70"/>
      <c r="M15" s="70"/>
      <c r="N15" s="70"/>
    </row>
    <row r="16" spans="1:14">
      <c r="A16" s="65"/>
      <c r="B16" s="66" t="s">
        <v>75</v>
      </c>
      <c r="C16" s="67"/>
      <c r="D16" s="68"/>
      <c r="E16" s="69"/>
      <c r="F16" s="70"/>
      <c r="G16" s="70"/>
      <c r="H16" s="78">
        <f>H12+H13</f>
        <v>550835.43999999994</v>
      </c>
      <c r="I16" s="78">
        <f>I12+I13</f>
        <v>0</v>
      </c>
      <c r="J16" s="70"/>
      <c r="K16" s="70"/>
      <c r="L16" s="70"/>
      <c r="M16" s="70"/>
      <c r="N16" s="70"/>
    </row>
    <row r="17" spans="1:14">
      <c r="A17" s="72"/>
      <c r="B17" s="73" t="s">
        <v>76</v>
      </c>
      <c r="C17" s="74"/>
      <c r="D17" s="75"/>
      <c r="E17" s="76"/>
      <c r="F17" s="77"/>
      <c r="G17" s="77">
        <v>0</v>
      </c>
      <c r="H17" s="82">
        <v>0</v>
      </c>
      <c r="I17" s="77">
        <v>-550000</v>
      </c>
      <c r="J17" s="77"/>
      <c r="K17" s="77"/>
      <c r="L17" s="77"/>
      <c r="M17" s="77"/>
      <c r="N17" s="77"/>
    </row>
    <row r="18" spans="1:14">
      <c r="A18" s="72"/>
      <c r="B18" s="73" t="s">
        <v>77</v>
      </c>
      <c r="C18" s="74"/>
      <c r="D18" s="75"/>
      <c r="E18" s="76"/>
      <c r="F18" s="77"/>
      <c r="G18" s="77">
        <v>0</v>
      </c>
      <c r="H18" s="82">
        <v>0</v>
      </c>
      <c r="I18" s="77">
        <v>0</v>
      </c>
      <c r="J18" s="77"/>
      <c r="K18" s="77"/>
      <c r="L18" s="77"/>
      <c r="M18" s="77"/>
      <c r="N18" s="77"/>
    </row>
    <row r="19" spans="1:14" ht="25.5">
      <c r="A19" s="9">
        <v>2</v>
      </c>
      <c r="B19" s="22" t="s">
        <v>22</v>
      </c>
      <c r="C19" s="23" t="s">
        <v>23</v>
      </c>
      <c r="D19" s="9">
        <v>2011</v>
      </c>
      <c r="E19" s="9">
        <v>2012</v>
      </c>
      <c r="F19" s="17">
        <f>SUM(F20:F21)</f>
        <v>3325242</v>
      </c>
      <c r="G19" s="17"/>
      <c r="H19" s="79"/>
      <c r="I19" s="17">
        <f t="shared" ref="I19:N19" si="4">SUM(I20:I21)</f>
        <v>133000</v>
      </c>
      <c r="J19" s="17">
        <f t="shared" si="4"/>
        <v>1428000</v>
      </c>
      <c r="K19" s="17">
        <f>SUM(K20:K21)</f>
        <v>1744242</v>
      </c>
      <c r="L19" s="17">
        <f t="shared" si="4"/>
        <v>0</v>
      </c>
      <c r="M19" s="17">
        <f t="shared" si="4"/>
        <v>0</v>
      </c>
      <c r="N19" s="17">
        <f t="shared" si="4"/>
        <v>3305242</v>
      </c>
    </row>
    <row r="20" spans="1:14">
      <c r="A20" s="5"/>
      <c r="B20" s="119" t="s">
        <v>3</v>
      </c>
      <c r="C20" s="120"/>
      <c r="D20" s="120"/>
      <c r="E20" s="121"/>
      <c r="F20" s="17">
        <v>0</v>
      </c>
      <c r="G20" s="17"/>
      <c r="H20" s="79"/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</row>
    <row r="21" spans="1:14">
      <c r="A21" s="5"/>
      <c r="B21" s="119" t="s">
        <v>4</v>
      </c>
      <c r="C21" s="120"/>
      <c r="D21" s="120"/>
      <c r="E21" s="121"/>
      <c r="F21" s="17">
        <v>3325242</v>
      </c>
      <c r="G21" s="71"/>
      <c r="H21" s="83"/>
      <c r="I21" s="4">
        <v>133000</v>
      </c>
      <c r="J21" s="17">
        <v>1428000</v>
      </c>
      <c r="K21" s="17">
        <v>1744242</v>
      </c>
      <c r="L21" s="17">
        <v>0</v>
      </c>
      <c r="M21" s="17">
        <v>0</v>
      </c>
      <c r="N21" s="17">
        <v>3305242</v>
      </c>
    </row>
    <row r="22" spans="1:14">
      <c r="A22" s="84"/>
      <c r="B22" s="85" t="s">
        <v>80</v>
      </c>
      <c r="C22" s="86"/>
      <c r="D22" s="87"/>
      <c r="E22" s="88"/>
      <c r="F22" s="89"/>
      <c r="G22" s="89"/>
      <c r="H22" s="90">
        <v>0</v>
      </c>
      <c r="I22" s="89">
        <v>33250</v>
      </c>
      <c r="J22" s="89">
        <f>J21*25%</f>
        <v>357000</v>
      </c>
      <c r="K22" s="89">
        <f>K21*25%</f>
        <v>436060.5</v>
      </c>
      <c r="L22" s="89"/>
      <c r="M22" s="89"/>
      <c r="N22" s="89"/>
    </row>
    <row r="23" spans="1:14">
      <c r="A23" s="84"/>
      <c r="B23" s="85" t="s">
        <v>81</v>
      </c>
      <c r="C23" s="86"/>
      <c r="D23" s="87"/>
      <c r="E23" s="88"/>
      <c r="F23" s="89"/>
      <c r="G23" s="89"/>
      <c r="H23" s="90">
        <v>0</v>
      </c>
      <c r="I23" s="89">
        <v>99750</v>
      </c>
      <c r="J23" s="89">
        <f>J21*75%</f>
        <v>1071000</v>
      </c>
      <c r="K23" s="89">
        <f>K21*75%</f>
        <v>1308181.5</v>
      </c>
      <c r="L23" s="89"/>
      <c r="M23" s="89"/>
      <c r="N23" s="89"/>
    </row>
    <row r="24" spans="1:14">
      <c r="A24" s="91"/>
      <c r="B24" s="92" t="s">
        <v>82</v>
      </c>
      <c r="C24" s="93"/>
      <c r="D24" s="94"/>
      <c r="E24" s="95"/>
      <c r="F24" s="96"/>
      <c r="G24" s="96"/>
      <c r="H24" s="97">
        <v>0</v>
      </c>
      <c r="I24" s="97">
        <v>-99750</v>
      </c>
      <c r="J24" s="96">
        <f>-J23</f>
        <v>-1071000</v>
      </c>
      <c r="K24" s="96">
        <f>-K23</f>
        <v>-1308181.5</v>
      </c>
      <c r="L24" s="96"/>
      <c r="M24" s="96"/>
      <c r="N24" s="96"/>
    </row>
    <row r="25" spans="1:14">
      <c r="A25" s="91"/>
      <c r="B25" s="92" t="s">
        <v>83</v>
      </c>
      <c r="C25" s="93"/>
      <c r="D25" s="94"/>
      <c r="E25" s="95"/>
      <c r="F25" s="96"/>
      <c r="G25" s="96"/>
      <c r="H25" s="97">
        <v>0</v>
      </c>
      <c r="I25" s="97">
        <v>0</v>
      </c>
      <c r="J25" s="96">
        <v>0</v>
      </c>
      <c r="K25" s="96">
        <v>0</v>
      </c>
      <c r="L25" s="96"/>
      <c r="M25" s="96"/>
      <c r="N25" s="96"/>
    </row>
    <row r="26" spans="1:14">
      <c r="A26" s="65"/>
      <c r="B26" s="66" t="s">
        <v>74</v>
      </c>
      <c r="C26" s="67"/>
      <c r="D26" s="68"/>
      <c r="E26" s="69"/>
      <c r="F26" s="70"/>
      <c r="G26" s="70"/>
      <c r="H26" s="78">
        <f>H22+H25</f>
        <v>0</v>
      </c>
      <c r="I26" s="78">
        <f>I22+I25</f>
        <v>33250</v>
      </c>
      <c r="J26" s="78">
        <f t="shared" ref="J26:K26" si="5">J22+J25</f>
        <v>357000</v>
      </c>
      <c r="K26" s="78">
        <f t="shared" si="5"/>
        <v>436060.5</v>
      </c>
      <c r="L26" s="70"/>
      <c r="M26" s="70"/>
      <c r="N26" s="70"/>
    </row>
    <row r="27" spans="1:14">
      <c r="A27" s="65"/>
      <c r="B27" s="66" t="s">
        <v>75</v>
      </c>
      <c r="C27" s="67"/>
      <c r="D27" s="68"/>
      <c r="E27" s="69"/>
      <c r="F27" s="70"/>
      <c r="G27" s="70"/>
      <c r="H27" s="78">
        <f>H23+H24</f>
        <v>0</v>
      </c>
      <c r="I27" s="78">
        <f>I23+I24</f>
        <v>0</v>
      </c>
      <c r="J27" s="78">
        <f t="shared" ref="J27:K27" si="6">J23+J24</f>
        <v>0</v>
      </c>
      <c r="K27" s="78">
        <f t="shared" si="6"/>
        <v>0</v>
      </c>
      <c r="L27" s="70"/>
      <c r="M27" s="70"/>
      <c r="N27" s="70"/>
    </row>
    <row r="28" spans="1:14" ht="25.5">
      <c r="A28" s="18">
        <v>3</v>
      </c>
      <c r="B28" s="19" t="s">
        <v>24</v>
      </c>
      <c r="C28" s="18" t="s">
        <v>23</v>
      </c>
      <c r="D28" s="18">
        <v>2010</v>
      </c>
      <c r="E28" s="18">
        <v>2011</v>
      </c>
      <c r="F28" s="21">
        <f t="shared" ref="F28:N28" si="7">SUM(F29:F30)</f>
        <v>5001426</v>
      </c>
      <c r="G28" s="21"/>
      <c r="H28" s="80"/>
      <c r="I28" s="21">
        <f t="shared" si="7"/>
        <v>4939000</v>
      </c>
      <c r="J28" s="21">
        <f t="shared" si="7"/>
        <v>0</v>
      </c>
      <c r="K28" s="21">
        <f t="shared" si="7"/>
        <v>0</v>
      </c>
      <c r="L28" s="21">
        <f t="shared" si="7"/>
        <v>0</v>
      </c>
      <c r="M28" s="21">
        <f t="shared" si="7"/>
        <v>0</v>
      </c>
      <c r="N28" s="21">
        <f t="shared" si="7"/>
        <v>20000</v>
      </c>
    </row>
    <row r="29" spans="1:14">
      <c r="A29" s="5"/>
      <c r="B29" s="119" t="s">
        <v>3</v>
      </c>
      <c r="C29" s="120"/>
      <c r="D29" s="120"/>
      <c r="E29" s="121"/>
      <c r="F29" s="17">
        <v>0</v>
      </c>
      <c r="G29" s="17"/>
      <c r="H29" s="79"/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</row>
    <row r="30" spans="1:14">
      <c r="A30" s="5"/>
      <c r="B30" s="102" t="s">
        <v>64</v>
      </c>
      <c r="C30" s="103"/>
      <c r="D30" s="103"/>
      <c r="E30" s="104"/>
      <c r="F30" s="17">
        <f>SUM(F31:F32)</f>
        <v>5001426</v>
      </c>
      <c r="G30" s="17"/>
      <c r="H30" s="79"/>
      <c r="I30" s="17">
        <f t="shared" ref="I30:N30" si="8">SUM(I31:I32)</f>
        <v>4939000</v>
      </c>
      <c r="J30" s="17">
        <f t="shared" si="8"/>
        <v>0</v>
      </c>
      <c r="K30" s="17">
        <f t="shared" si="8"/>
        <v>0</v>
      </c>
      <c r="L30" s="17">
        <f t="shared" si="8"/>
        <v>0</v>
      </c>
      <c r="M30" s="17">
        <f t="shared" si="8"/>
        <v>0</v>
      </c>
      <c r="N30" s="17">
        <f t="shared" si="8"/>
        <v>20000</v>
      </c>
    </row>
    <row r="31" spans="1:14">
      <c r="A31" s="57"/>
      <c r="B31" s="58" t="s">
        <v>66</v>
      </c>
      <c r="C31" s="59"/>
      <c r="D31" s="60"/>
      <c r="E31" s="61"/>
      <c r="F31" s="62">
        <v>5001426</v>
      </c>
      <c r="G31" s="62"/>
      <c r="H31" s="81"/>
      <c r="I31" s="62">
        <v>2354000</v>
      </c>
      <c r="J31" s="62"/>
      <c r="K31" s="62"/>
      <c r="L31" s="62"/>
      <c r="M31" s="62"/>
      <c r="N31" s="62">
        <v>20000</v>
      </c>
    </row>
    <row r="32" spans="1:14">
      <c r="A32" s="57"/>
      <c r="B32" s="58" t="s">
        <v>67</v>
      </c>
      <c r="C32" s="59"/>
      <c r="D32" s="60"/>
      <c r="E32" s="61"/>
      <c r="F32" s="62"/>
      <c r="G32" s="62"/>
      <c r="H32" s="81"/>
      <c r="I32" s="62">
        <v>2585000</v>
      </c>
      <c r="J32" s="62"/>
      <c r="K32" s="62"/>
      <c r="L32" s="62"/>
      <c r="M32" s="62"/>
      <c r="N32" s="62"/>
    </row>
    <row r="33" spans="1:14">
      <c r="A33" s="84"/>
      <c r="B33" s="85" t="s">
        <v>80</v>
      </c>
      <c r="C33" s="86"/>
      <c r="D33" s="87"/>
      <c r="E33" s="88"/>
      <c r="F33" s="89"/>
      <c r="G33" s="89">
        <v>3474</v>
      </c>
      <c r="H33" s="90">
        <v>5500.51</v>
      </c>
      <c r="I33" s="89">
        <v>1226250</v>
      </c>
      <c r="J33" s="89"/>
      <c r="K33" s="89"/>
      <c r="L33" s="89"/>
      <c r="M33" s="89"/>
      <c r="N33" s="89"/>
    </row>
    <row r="34" spans="1:14">
      <c r="A34" s="84"/>
      <c r="B34" s="85" t="s">
        <v>81</v>
      </c>
      <c r="C34" s="86"/>
      <c r="D34" s="87"/>
      <c r="E34" s="88"/>
      <c r="F34" s="89"/>
      <c r="G34" s="89">
        <v>14526</v>
      </c>
      <c r="H34" s="90">
        <v>16499.48</v>
      </c>
      <c r="I34" s="89">
        <v>3692750</v>
      </c>
      <c r="J34" s="89"/>
      <c r="K34" s="89"/>
      <c r="L34" s="89"/>
      <c r="M34" s="89"/>
      <c r="N34" s="89"/>
    </row>
    <row r="35" spans="1:14">
      <c r="A35" s="91"/>
      <c r="B35" s="92" t="s">
        <v>82</v>
      </c>
      <c r="C35" s="93"/>
      <c r="D35" s="94"/>
      <c r="E35" s="95"/>
      <c r="F35" s="96"/>
      <c r="G35" s="96">
        <v>0</v>
      </c>
      <c r="H35" s="97">
        <v>0</v>
      </c>
      <c r="I35" s="96">
        <v>-3692750</v>
      </c>
      <c r="J35" s="96"/>
      <c r="K35" s="96"/>
      <c r="L35" s="96"/>
      <c r="M35" s="96"/>
      <c r="N35" s="96"/>
    </row>
    <row r="36" spans="1:14">
      <c r="A36" s="91"/>
      <c r="B36" s="92" t="s">
        <v>83</v>
      </c>
      <c r="C36" s="93"/>
      <c r="D36" s="94"/>
      <c r="E36" s="95"/>
      <c r="F36" s="96"/>
      <c r="G36" s="96">
        <v>0</v>
      </c>
      <c r="H36" s="97">
        <v>0</v>
      </c>
      <c r="I36" s="96">
        <v>0</v>
      </c>
      <c r="J36" s="96"/>
      <c r="K36" s="96"/>
      <c r="L36" s="96"/>
      <c r="M36" s="96"/>
      <c r="N36" s="96"/>
    </row>
    <row r="37" spans="1:14">
      <c r="A37" s="65"/>
      <c r="B37" s="66" t="s">
        <v>74</v>
      </c>
      <c r="C37" s="67"/>
      <c r="D37" s="68"/>
      <c r="E37" s="69"/>
      <c r="F37" s="70"/>
      <c r="G37" s="78">
        <f>G33+G36</f>
        <v>3474</v>
      </c>
      <c r="H37" s="78">
        <f>H33+H36</f>
        <v>5500.51</v>
      </c>
      <c r="I37" s="70">
        <f>I33+I36</f>
        <v>1226250</v>
      </c>
      <c r="J37" s="70"/>
      <c r="K37" s="70"/>
      <c r="L37" s="70"/>
      <c r="M37" s="70"/>
      <c r="N37" s="70"/>
    </row>
    <row r="38" spans="1:14">
      <c r="A38" s="65"/>
      <c r="B38" s="66" t="s">
        <v>75</v>
      </c>
      <c r="C38" s="67"/>
      <c r="D38" s="68"/>
      <c r="E38" s="69"/>
      <c r="F38" s="70"/>
      <c r="G38" s="78">
        <f>G34+G35</f>
        <v>14526</v>
      </c>
      <c r="H38" s="78">
        <f>H34+H35</f>
        <v>16499.48</v>
      </c>
      <c r="I38" s="70">
        <f>I34+I35</f>
        <v>0</v>
      </c>
      <c r="J38" s="70"/>
      <c r="K38" s="70"/>
      <c r="L38" s="70"/>
      <c r="M38" s="70"/>
      <c r="N38" s="70"/>
    </row>
    <row r="39" spans="1:14">
      <c r="A39" s="18">
        <v>4</v>
      </c>
      <c r="B39" s="19" t="s">
        <v>78</v>
      </c>
      <c r="C39" s="18" t="s">
        <v>23</v>
      </c>
      <c r="D39" s="18">
        <v>2009</v>
      </c>
      <c r="E39" s="18">
        <v>2010</v>
      </c>
      <c r="F39" s="21">
        <f t="shared" ref="F39" si="9">SUM(F40:F41)</f>
        <v>5001426</v>
      </c>
      <c r="G39" s="21"/>
      <c r="H39" s="80"/>
      <c r="I39" s="21">
        <f t="shared" ref="I39:N39" si="10">SUM(I40:I41)</f>
        <v>0</v>
      </c>
      <c r="J39" s="21">
        <f t="shared" si="10"/>
        <v>0</v>
      </c>
      <c r="K39" s="21">
        <f t="shared" si="10"/>
        <v>0</v>
      </c>
      <c r="L39" s="21">
        <f t="shared" si="10"/>
        <v>0</v>
      </c>
      <c r="M39" s="21">
        <f t="shared" si="10"/>
        <v>0</v>
      </c>
      <c r="N39" s="21">
        <f t="shared" si="10"/>
        <v>20000</v>
      </c>
    </row>
    <row r="40" spans="1:14">
      <c r="A40" s="5"/>
      <c r="B40" s="119" t="s">
        <v>3</v>
      </c>
      <c r="C40" s="120"/>
      <c r="D40" s="120"/>
      <c r="E40" s="121"/>
      <c r="F40" s="17">
        <v>0</v>
      </c>
      <c r="G40" s="17"/>
      <c r="H40" s="79"/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</row>
    <row r="41" spans="1:14">
      <c r="A41" s="5"/>
      <c r="B41" s="102" t="s">
        <v>64</v>
      </c>
      <c r="C41" s="103"/>
      <c r="D41" s="103"/>
      <c r="E41" s="104"/>
      <c r="F41" s="17">
        <f>SUM(F42:F43)</f>
        <v>5001426</v>
      </c>
      <c r="G41" s="17"/>
      <c r="H41" s="79"/>
      <c r="I41" s="17">
        <f t="shared" ref="I41:N41" si="11">SUM(I42:I43)</f>
        <v>0</v>
      </c>
      <c r="J41" s="17">
        <f t="shared" si="11"/>
        <v>0</v>
      </c>
      <c r="K41" s="17">
        <f t="shared" si="11"/>
        <v>0</v>
      </c>
      <c r="L41" s="17">
        <f t="shared" si="11"/>
        <v>0</v>
      </c>
      <c r="M41" s="17">
        <f t="shared" si="11"/>
        <v>0</v>
      </c>
      <c r="N41" s="17">
        <f t="shared" si="11"/>
        <v>20000</v>
      </c>
    </row>
    <row r="42" spans="1:14">
      <c r="A42" s="57"/>
      <c r="B42" s="58" t="s">
        <v>66</v>
      </c>
      <c r="C42" s="59"/>
      <c r="D42" s="60"/>
      <c r="E42" s="61"/>
      <c r="F42" s="62">
        <v>5001426</v>
      </c>
      <c r="G42" s="62"/>
      <c r="H42" s="81"/>
      <c r="I42" s="62">
        <v>0</v>
      </c>
      <c r="J42" s="62"/>
      <c r="K42" s="62"/>
      <c r="L42" s="62"/>
      <c r="M42" s="62"/>
      <c r="N42" s="62">
        <v>20000</v>
      </c>
    </row>
    <row r="43" spans="1:14">
      <c r="A43" s="57"/>
      <c r="B43" s="58" t="s">
        <v>67</v>
      </c>
      <c r="C43" s="59"/>
      <c r="D43" s="60"/>
      <c r="E43" s="61"/>
      <c r="F43" s="62"/>
      <c r="G43" s="62"/>
      <c r="H43" s="81"/>
      <c r="I43" s="62">
        <v>0</v>
      </c>
      <c r="J43" s="62"/>
      <c r="K43" s="62"/>
      <c r="L43" s="62"/>
      <c r="M43" s="62"/>
      <c r="N43" s="62"/>
    </row>
    <row r="44" spans="1:14">
      <c r="A44" s="84"/>
      <c r="B44" s="85" t="s">
        <v>80</v>
      </c>
      <c r="C44" s="86"/>
      <c r="D44" s="87"/>
      <c r="E44" s="88"/>
      <c r="F44" s="89"/>
      <c r="G44" s="89"/>
      <c r="H44" s="90">
        <v>148582.14000000001</v>
      </c>
      <c r="I44" s="89"/>
      <c r="J44" s="89"/>
      <c r="K44" s="89"/>
      <c r="L44" s="89"/>
      <c r="M44" s="89"/>
      <c r="N44" s="89"/>
    </row>
    <row r="45" spans="1:14">
      <c r="A45" s="84"/>
      <c r="B45" s="85" t="s">
        <v>81</v>
      </c>
      <c r="C45" s="86"/>
      <c r="D45" s="87"/>
      <c r="E45" s="88"/>
      <c r="F45" s="89"/>
      <c r="G45" s="89"/>
      <c r="H45" s="90">
        <v>445746.4</v>
      </c>
      <c r="I45" s="89"/>
      <c r="J45" s="89"/>
      <c r="K45" s="89"/>
      <c r="L45" s="89"/>
      <c r="M45" s="89"/>
      <c r="N45" s="89"/>
    </row>
    <row r="46" spans="1:14">
      <c r="A46" s="91"/>
      <c r="B46" s="92" t="s">
        <v>82</v>
      </c>
      <c r="C46" s="93"/>
      <c r="D46" s="94"/>
      <c r="E46" s="95"/>
      <c r="F46" s="96"/>
      <c r="G46" s="96"/>
      <c r="H46" s="97">
        <v>-154091.9</v>
      </c>
      <c r="I46" s="96"/>
      <c r="J46" s="96"/>
      <c r="K46" s="96"/>
      <c r="L46" s="96"/>
      <c r="M46" s="96"/>
      <c r="N46" s="96"/>
    </row>
    <row r="47" spans="1:14">
      <c r="A47" s="91"/>
      <c r="B47" s="92" t="s">
        <v>83</v>
      </c>
      <c r="C47" s="93"/>
      <c r="D47" s="94"/>
      <c r="E47" s="95"/>
      <c r="F47" s="96"/>
      <c r="G47" s="96"/>
      <c r="H47" s="97">
        <v>0</v>
      </c>
      <c r="I47" s="96"/>
      <c r="J47" s="96"/>
      <c r="K47" s="96"/>
      <c r="L47" s="96"/>
      <c r="M47" s="96"/>
      <c r="N47" s="96"/>
    </row>
    <row r="48" spans="1:14">
      <c r="A48" s="65"/>
      <c r="B48" s="66" t="s">
        <v>74</v>
      </c>
      <c r="C48" s="67"/>
      <c r="D48" s="68"/>
      <c r="E48" s="69"/>
      <c r="F48" s="70"/>
      <c r="G48" s="78">
        <v>15509.76</v>
      </c>
      <c r="H48" s="78">
        <f>H44+H47</f>
        <v>148582.14000000001</v>
      </c>
      <c r="I48" s="70"/>
      <c r="J48" s="70"/>
      <c r="K48" s="70"/>
      <c r="L48" s="70"/>
      <c r="M48" s="70"/>
      <c r="N48" s="70"/>
    </row>
    <row r="49" spans="1:14">
      <c r="A49" s="65"/>
      <c r="B49" s="66" t="s">
        <v>75</v>
      </c>
      <c r="C49" s="67"/>
      <c r="D49" s="68"/>
      <c r="E49" s="69"/>
      <c r="F49" s="70"/>
      <c r="G49" s="70"/>
      <c r="H49" s="78">
        <f>H45+H46</f>
        <v>291654.5</v>
      </c>
      <c r="I49" s="70"/>
      <c r="J49" s="70"/>
      <c r="K49" s="70"/>
      <c r="L49" s="70"/>
      <c r="M49" s="70"/>
      <c r="N49" s="70"/>
    </row>
    <row r="50" spans="1:14">
      <c r="A50" s="72"/>
      <c r="B50" s="73" t="s">
        <v>76</v>
      </c>
      <c r="C50" s="74"/>
      <c r="D50" s="75"/>
      <c r="E50" s="76"/>
      <c r="F50" s="77"/>
      <c r="G50" s="77">
        <v>0</v>
      </c>
      <c r="H50" s="82"/>
      <c r="I50" s="77"/>
      <c r="J50" s="77"/>
      <c r="K50" s="77"/>
      <c r="L50" s="77"/>
      <c r="M50" s="77"/>
      <c r="N50" s="77"/>
    </row>
    <row r="51" spans="1:14">
      <c r="A51" s="72"/>
      <c r="B51" s="73" t="s">
        <v>77</v>
      </c>
      <c r="C51" s="74"/>
      <c r="D51" s="75"/>
      <c r="E51" s="76"/>
      <c r="F51" s="77"/>
      <c r="G51" s="77">
        <v>0</v>
      </c>
      <c r="H51" s="82"/>
      <c r="I51" s="77"/>
      <c r="J51" s="77"/>
      <c r="K51" s="77"/>
      <c r="L51" s="77"/>
      <c r="M51" s="77"/>
      <c r="N51" s="77"/>
    </row>
    <row r="52" spans="1:14">
      <c r="A52" s="18">
        <v>5</v>
      </c>
      <c r="B52" s="19" t="s">
        <v>79</v>
      </c>
      <c r="C52" s="18" t="s">
        <v>23</v>
      </c>
      <c r="D52" s="18">
        <v>2009</v>
      </c>
      <c r="E52" s="18">
        <v>2010</v>
      </c>
      <c r="F52" s="21">
        <f t="shared" ref="F52" si="12">SUM(F53:F54)</f>
        <v>5001426</v>
      </c>
      <c r="G52" s="21"/>
      <c r="H52" s="80"/>
      <c r="I52" s="21">
        <f t="shared" ref="I52:N52" si="13">SUM(I53:I54)</f>
        <v>0</v>
      </c>
      <c r="J52" s="21">
        <f t="shared" si="13"/>
        <v>0</v>
      </c>
      <c r="K52" s="21">
        <f t="shared" si="13"/>
        <v>0</v>
      </c>
      <c r="L52" s="21">
        <f t="shared" si="13"/>
        <v>0</v>
      </c>
      <c r="M52" s="21">
        <f t="shared" si="13"/>
        <v>0</v>
      </c>
      <c r="N52" s="21">
        <f t="shared" si="13"/>
        <v>20000</v>
      </c>
    </row>
    <row r="53" spans="1:14">
      <c r="A53" s="5"/>
      <c r="B53" s="119" t="s">
        <v>3</v>
      </c>
      <c r="C53" s="120"/>
      <c r="D53" s="120"/>
      <c r="E53" s="121"/>
      <c r="F53" s="17">
        <v>0</v>
      </c>
      <c r="G53" s="17"/>
      <c r="H53" s="79"/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</row>
    <row r="54" spans="1:14">
      <c r="A54" s="5"/>
      <c r="B54" s="102" t="s">
        <v>64</v>
      </c>
      <c r="C54" s="103"/>
      <c r="D54" s="103"/>
      <c r="E54" s="104"/>
      <c r="F54" s="17">
        <f>SUM(F55:F56)</f>
        <v>5001426</v>
      </c>
      <c r="G54" s="17"/>
      <c r="H54" s="79"/>
      <c r="I54" s="17">
        <f t="shared" ref="I54:N54" si="14">SUM(I55:I56)</f>
        <v>0</v>
      </c>
      <c r="J54" s="17">
        <f t="shared" si="14"/>
        <v>0</v>
      </c>
      <c r="K54" s="17">
        <f t="shared" si="14"/>
        <v>0</v>
      </c>
      <c r="L54" s="17">
        <f t="shared" si="14"/>
        <v>0</v>
      </c>
      <c r="M54" s="17">
        <f t="shared" si="14"/>
        <v>0</v>
      </c>
      <c r="N54" s="17">
        <f t="shared" si="14"/>
        <v>20000</v>
      </c>
    </row>
    <row r="55" spans="1:14">
      <c r="A55" s="57"/>
      <c r="B55" s="58" t="s">
        <v>66</v>
      </c>
      <c r="C55" s="59"/>
      <c r="D55" s="60"/>
      <c r="E55" s="61"/>
      <c r="F55" s="62">
        <v>5001426</v>
      </c>
      <c r="G55" s="62"/>
      <c r="H55" s="81"/>
      <c r="I55" s="62">
        <v>0</v>
      </c>
      <c r="J55" s="62"/>
      <c r="K55" s="62"/>
      <c r="L55" s="62"/>
      <c r="M55" s="62"/>
      <c r="N55" s="62">
        <v>20000</v>
      </c>
    </row>
    <row r="56" spans="1:14">
      <c r="A56" s="57"/>
      <c r="B56" s="58" t="s">
        <v>67</v>
      </c>
      <c r="C56" s="59"/>
      <c r="D56" s="60"/>
      <c r="E56" s="61"/>
      <c r="F56" s="62"/>
      <c r="G56" s="62"/>
      <c r="H56" s="81"/>
      <c r="I56" s="62">
        <v>0</v>
      </c>
      <c r="J56" s="62"/>
      <c r="K56" s="62"/>
      <c r="L56" s="62"/>
      <c r="M56" s="62"/>
      <c r="N56" s="62"/>
    </row>
    <row r="57" spans="1:14">
      <c r="A57" s="84"/>
      <c r="B57" s="85" t="s">
        <v>80</v>
      </c>
      <c r="C57" s="86"/>
      <c r="D57" s="87"/>
      <c r="E57" s="88"/>
      <c r="F57" s="89"/>
      <c r="G57" s="90">
        <v>4099.99</v>
      </c>
      <c r="H57" s="90">
        <v>352140.17</v>
      </c>
      <c r="I57" s="89"/>
      <c r="J57" s="89"/>
      <c r="K57" s="89"/>
      <c r="L57" s="89"/>
      <c r="M57" s="89"/>
      <c r="N57" s="89"/>
    </row>
    <row r="58" spans="1:14">
      <c r="A58" s="84"/>
      <c r="B58" s="85" t="s">
        <v>81</v>
      </c>
      <c r="C58" s="86"/>
      <c r="D58" s="87"/>
      <c r="E58" s="88"/>
      <c r="F58" s="89"/>
      <c r="G58" s="90"/>
      <c r="H58" s="90">
        <v>338331.5</v>
      </c>
      <c r="I58" s="89"/>
      <c r="J58" s="89"/>
      <c r="K58" s="89"/>
      <c r="L58" s="89"/>
      <c r="M58" s="89"/>
      <c r="N58" s="89"/>
    </row>
    <row r="59" spans="1:14">
      <c r="A59" s="91"/>
      <c r="B59" s="92" t="s">
        <v>82</v>
      </c>
      <c r="C59" s="93"/>
      <c r="D59" s="94"/>
      <c r="E59" s="95"/>
      <c r="F59" s="96"/>
      <c r="G59" s="96"/>
      <c r="H59" s="97">
        <v>0</v>
      </c>
      <c r="I59" s="96"/>
      <c r="J59" s="96"/>
      <c r="K59" s="96"/>
      <c r="L59" s="96"/>
      <c r="M59" s="96"/>
      <c r="N59" s="96"/>
    </row>
    <row r="60" spans="1:14">
      <c r="A60" s="91"/>
      <c r="B60" s="92" t="s">
        <v>83</v>
      </c>
      <c r="C60" s="93"/>
      <c r="D60" s="94"/>
      <c r="E60" s="95"/>
      <c r="F60" s="96"/>
      <c r="G60" s="96"/>
      <c r="H60" s="97">
        <v>0</v>
      </c>
      <c r="I60" s="96"/>
      <c r="J60" s="96"/>
      <c r="K60" s="96"/>
      <c r="L60" s="96"/>
      <c r="M60" s="96"/>
      <c r="N60" s="96"/>
    </row>
    <row r="61" spans="1:14">
      <c r="A61" s="65"/>
      <c r="B61" s="66" t="s">
        <v>74</v>
      </c>
      <c r="C61" s="67"/>
      <c r="D61" s="68"/>
      <c r="E61" s="69"/>
      <c r="F61" s="70"/>
      <c r="G61" s="78">
        <v>4099.99</v>
      </c>
      <c r="H61" s="78">
        <f>H57+H60</f>
        <v>352140.17</v>
      </c>
      <c r="I61" s="70"/>
      <c r="J61" s="70"/>
      <c r="K61" s="70"/>
      <c r="L61" s="70"/>
      <c r="M61" s="70"/>
      <c r="N61" s="70"/>
    </row>
    <row r="62" spans="1:14">
      <c r="A62" s="65"/>
      <c r="B62" s="66" t="s">
        <v>75</v>
      </c>
      <c r="C62" s="67"/>
      <c r="D62" s="68"/>
      <c r="E62" s="69"/>
      <c r="F62" s="70"/>
      <c r="G62" s="70"/>
      <c r="H62" s="78">
        <f>H58+H59</f>
        <v>338331.5</v>
      </c>
      <c r="I62" s="70"/>
      <c r="J62" s="70"/>
      <c r="K62" s="70"/>
      <c r="L62" s="70"/>
      <c r="M62" s="70"/>
      <c r="N62" s="70"/>
    </row>
    <row r="63" spans="1:14">
      <c r="A63" s="72"/>
      <c r="B63" s="73" t="s">
        <v>76</v>
      </c>
      <c r="C63" s="74"/>
      <c r="D63" s="75"/>
      <c r="E63" s="76"/>
      <c r="F63" s="77"/>
      <c r="G63" s="77"/>
      <c r="H63" s="82"/>
      <c r="I63" s="77"/>
      <c r="J63" s="77"/>
      <c r="K63" s="77"/>
      <c r="L63" s="77"/>
      <c r="M63" s="77"/>
      <c r="N63" s="77"/>
    </row>
    <row r="64" spans="1:14">
      <c r="A64" s="72"/>
      <c r="B64" s="73" t="s">
        <v>77</v>
      </c>
      <c r="C64" s="74"/>
      <c r="D64" s="75"/>
      <c r="E64" s="76"/>
      <c r="F64" s="77"/>
      <c r="G64" s="77"/>
      <c r="H64" s="82"/>
      <c r="I64" s="77"/>
      <c r="J64" s="77"/>
      <c r="K64" s="77"/>
      <c r="L64" s="77"/>
      <c r="M64" s="77"/>
      <c r="N64" s="77"/>
    </row>
    <row r="66" spans="2:11">
      <c r="B66" t="s">
        <v>84</v>
      </c>
      <c r="H66">
        <v>2010</v>
      </c>
      <c r="I66">
        <v>2011</v>
      </c>
    </row>
    <row r="67" spans="2:11">
      <c r="B67">
        <v>7</v>
      </c>
      <c r="H67" s="98">
        <f>SUM(G16:H17,G27:H27,G38:H38,G49:H50,G62:H63)</f>
        <v>1211846.92</v>
      </c>
      <c r="I67" s="98">
        <f>SUM(G16:I17,G27:I27,G38:I38)</f>
        <v>31860.919999999944</v>
      </c>
    </row>
    <row r="68" spans="2:11">
      <c r="B68">
        <v>9</v>
      </c>
      <c r="H68" s="98">
        <f>SUM(G15:H15,G18:H18,G26:H26,G37:H37,G48:H48,G51:H51,G61:H61,G64:H64)</f>
        <v>930378.91999999993</v>
      </c>
      <c r="I68" s="98">
        <f>SUM(I67,G15:I15,G18:I18,G26:I26,G37:I37)</f>
        <v>2147796.7799999998</v>
      </c>
    </row>
    <row r="69" spans="2:11">
      <c r="B69" t="s">
        <v>85</v>
      </c>
      <c r="H69" s="98">
        <f>SUM(H67:H68)</f>
        <v>2142225.84</v>
      </c>
      <c r="I69" s="98">
        <f>SUM(I67:I68)</f>
        <v>2179657.6999999997</v>
      </c>
    </row>
    <row r="70" spans="2:11">
      <c r="B70" t="s">
        <v>86</v>
      </c>
      <c r="H70">
        <v>1630000</v>
      </c>
      <c r="I70">
        <v>0</v>
      </c>
    </row>
    <row r="71" spans="2:11">
      <c r="B71" t="s">
        <v>87</v>
      </c>
      <c r="H71" s="98">
        <f>H69-H70</f>
        <v>512225.83999999985</v>
      </c>
      <c r="I71" s="98">
        <f>I69-I70</f>
        <v>2179657.6999999997</v>
      </c>
    </row>
    <row r="72" spans="2:11">
      <c r="B72" t="s">
        <v>88</v>
      </c>
      <c r="H72" s="98">
        <f>SUM(H15:H16,H26:H27,H37:H38)</f>
        <v>973907.77999999991</v>
      </c>
      <c r="I72" s="98">
        <f>SUM(I15:I16,I26:I27,I37:I38)</f>
        <v>1705889</v>
      </c>
      <c r="J72" s="98">
        <f>SUM(J15:J16,J26:J27,J37:J38)</f>
        <v>357000</v>
      </c>
      <c r="K72" s="98">
        <f>SUM(K15:K16,K26:K27,K37:K38)</f>
        <v>436060.5</v>
      </c>
    </row>
    <row r="73" spans="2:11">
      <c r="B73" t="s">
        <v>89</v>
      </c>
      <c r="H73" s="98">
        <f>H68</f>
        <v>930378.91999999993</v>
      </c>
    </row>
    <row r="74" spans="2:11">
      <c r="B74" t="s">
        <v>90</v>
      </c>
      <c r="H74" s="98">
        <f>H68-(H70-H67)</f>
        <v>512225.83999999985</v>
      </c>
    </row>
    <row r="76" spans="2:11">
      <c r="B76" t="s">
        <v>91</v>
      </c>
      <c r="H76" s="98">
        <f>H67-G38</f>
        <v>1197320.92</v>
      </c>
    </row>
    <row r="77" spans="2:11">
      <c r="B77" t="s">
        <v>92</v>
      </c>
      <c r="H77" s="98">
        <f>H68-G61-G48-G37</f>
        <v>907295.16999999993</v>
      </c>
    </row>
    <row r="78" spans="2:11">
      <c r="B78" t="s">
        <v>93</v>
      </c>
      <c r="G78" s="98">
        <f>SUM(G61,G48,G37:G38)</f>
        <v>37609.75</v>
      </c>
      <c r="H78" s="98">
        <f>SUM(H76:H77)</f>
        <v>2104616.09</v>
      </c>
    </row>
    <row r="79" spans="2:11">
      <c r="H79" s="98">
        <f>SUM(H61:H62,H48:H49,H37:H38,H26:H27,H15:H16)</f>
        <v>2104616.09</v>
      </c>
    </row>
  </sheetData>
  <mergeCells count="13">
    <mergeCell ref="B20:E20"/>
    <mergeCell ref="B3:E3"/>
    <mergeCell ref="B4:E4"/>
    <mergeCell ref="B5:E5"/>
    <mergeCell ref="B7:E7"/>
    <mergeCell ref="B8:E8"/>
    <mergeCell ref="B54:E54"/>
    <mergeCell ref="B21:E21"/>
    <mergeCell ref="B29:E29"/>
    <mergeCell ref="B30:E30"/>
    <mergeCell ref="B40:E40"/>
    <mergeCell ref="B41:E41"/>
    <mergeCell ref="B53:E53"/>
  </mergeCells>
  <pageMargins left="0.70866141732283472" right="0.70866141732283472" top="0.39" bottom="0.41" header="0.31496062992125984" footer="0.31496062992125984"/>
  <pageSetup paperSize="2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Przedsięwzięcia</vt:lpstr>
      <vt:lpstr>Dlug UE do RbZ</vt:lpstr>
      <vt:lpstr>'Dlug UE do RbZ'!Obszar_wydruku</vt:lpstr>
      <vt:lpstr>Przedsięwzięcia!Obszar_wydruku</vt:lpstr>
      <vt:lpstr>Przedsięwzięcia!Tytuły_wydruku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wpf#metodyka opracowania-22.06.10</dc:title>
  <dc:creator>MIN-ZMA</dc:creator>
  <cp:lastModifiedBy>OPTIMUS_OEM</cp:lastModifiedBy>
  <cp:lastPrinted>2011-09-07T11:02:07Z</cp:lastPrinted>
  <dcterms:created xsi:type="dcterms:W3CDTF">2010-08-19T11:29:22Z</dcterms:created>
  <dcterms:modified xsi:type="dcterms:W3CDTF">2011-09-07T11:02:32Z</dcterms:modified>
</cp:coreProperties>
</file>